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chel\Documents\Documents\germansweek parish council\emma's data stick\Audit 24-25\"/>
    </mc:Choice>
  </mc:AlternateContent>
  <bookViews>
    <workbookView xWindow="0" yWindow="0" windowWidth="12290" windowHeight="5600" tabRatio="707" activeTab="2"/>
  </bookViews>
  <sheets>
    <sheet name="Income &amp; Expenditure" sheetId="1" r:id="rId1"/>
    <sheet name="Bank Reconciliation" sheetId="2" r:id="rId2"/>
    <sheet name="Spend vs Budget" sheetId="3" r:id="rId3"/>
  </sheets>
  <definedNames>
    <definedName name="_xlnm._FilterDatabase" localSheetId="0" hidden="1">'Income &amp; Expenditure'!$A$5:$V$45</definedName>
    <definedName name="_xlnm.Print_Area" localSheetId="1">'Bank Reconciliation'!$A$1:$L$28</definedName>
    <definedName name="_xlnm.Print_Area" localSheetId="0">'Income &amp; Expenditure'!$B$1:$T$52</definedName>
    <definedName name="_xlnm.Print_Area" localSheetId="2">'Spend vs Budget'!$A$1:$I$34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6" i="3"/>
  <c r="F41" i="3"/>
  <c r="D7" i="2" s="1"/>
  <c r="F52" i="3" l="1"/>
  <c r="G51" i="3"/>
  <c r="K45" i="1"/>
  <c r="L45" i="1"/>
  <c r="M45" i="1"/>
  <c r="N45" i="1"/>
  <c r="O45" i="1"/>
  <c r="P45" i="1"/>
  <c r="Q45" i="1"/>
  <c r="R45" i="1"/>
  <c r="J45" i="1"/>
  <c r="R32" i="1" l="1"/>
  <c r="R33" i="1"/>
  <c r="R34" i="1"/>
  <c r="R35" i="1"/>
  <c r="R36" i="1"/>
  <c r="R37" i="1"/>
  <c r="R38" i="1"/>
  <c r="R40" i="1"/>
  <c r="F51" i="3" l="1"/>
  <c r="R9" i="1"/>
  <c r="R23" i="1"/>
  <c r="R24" i="1"/>
  <c r="R31" i="1" l="1"/>
  <c r="R30" i="1"/>
  <c r="R29" i="1"/>
  <c r="R28" i="1"/>
  <c r="R27" i="1"/>
  <c r="R26" i="1"/>
  <c r="G23" i="3"/>
  <c r="C24" i="3"/>
  <c r="R25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8" i="1"/>
  <c r="R7" i="1"/>
  <c r="R6" i="1"/>
  <c r="B24" i="3" l="1"/>
  <c r="D24" i="3"/>
  <c r="E24" i="3"/>
  <c r="F24" i="3"/>
  <c r="H24" i="3"/>
  <c r="D14" i="2" l="1"/>
  <c r="D45" i="1" l="1"/>
  <c r="D6" i="2" s="1"/>
  <c r="D8" i="2" l="1"/>
  <c r="F13" i="2" s="1"/>
  <c r="G24" i="3"/>
  <c r="D15" i="2" l="1"/>
  <c r="R47" i="1"/>
</calcChain>
</file>

<file path=xl/sharedStrings.xml><?xml version="1.0" encoding="utf-8"?>
<sst xmlns="http://schemas.openxmlformats.org/spreadsheetml/2006/main" count="303" uniqueCount="179">
  <si>
    <t>Payee</t>
  </si>
  <si>
    <t>VAT</t>
  </si>
  <si>
    <t>Total</t>
  </si>
  <si>
    <t>Details</t>
  </si>
  <si>
    <t>S.137</t>
  </si>
  <si>
    <t>Date</t>
  </si>
  <si>
    <t>VAT Reclaim</t>
  </si>
  <si>
    <t>Repairs/ Maintenance</t>
  </si>
  <si>
    <t>Minus payments</t>
  </si>
  <si>
    <t>Services</t>
  </si>
  <si>
    <t>£</t>
  </si>
  <si>
    <t>RECEIPTS</t>
  </si>
  <si>
    <t>PAYMENTS</t>
  </si>
  <si>
    <t>Bank Rec</t>
  </si>
  <si>
    <t>CASHBOOK BALANCE</t>
  </si>
  <si>
    <t xml:space="preserve">TOTAL </t>
  </si>
  <si>
    <t>Plus income not showing</t>
  </si>
  <si>
    <t xml:space="preserve">Transparency Grant </t>
  </si>
  <si>
    <t>Xmas Lights</t>
  </si>
  <si>
    <t>Min Ref</t>
  </si>
  <si>
    <t>Election Fund</t>
  </si>
  <si>
    <t>Contingency Fund</t>
  </si>
  <si>
    <t>Expenses</t>
  </si>
  <si>
    <t>Clerks Salary</t>
  </si>
  <si>
    <t>Less other expenses</t>
  </si>
  <si>
    <t xml:space="preserve">Germansweek Parish Council </t>
  </si>
  <si>
    <t>Items</t>
  </si>
  <si>
    <t>Expected Outturn</t>
  </si>
  <si>
    <t>DALC membership</t>
  </si>
  <si>
    <t>Insurance Policy</t>
  </si>
  <si>
    <t>Grass Maintenance</t>
  </si>
  <si>
    <t>Training</t>
  </si>
  <si>
    <t>Clerical Expenses</t>
  </si>
  <si>
    <t>Village Hall Committee</t>
  </si>
  <si>
    <t>Churchyard Grounds Maintenance Fund</t>
  </si>
  <si>
    <t>S.137 - British Royal Legion</t>
  </si>
  <si>
    <t>Audit Fee</t>
  </si>
  <si>
    <t>Repairs, hedge trim &amp; trees</t>
  </si>
  <si>
    <t>Data Protection Fee</t>
  </si>
  <si>
    <t xml:space="preserve">Annual Fee </t>
  </si>
  <si>
    <t>Incidentals (&amp; Cllr Expenses)</t>
  </si>
  <si>
    <t>For overall reconciliation purposes only</t>
  </si>
  <si>
    <t>Comments</t>
  </si>
  <si>
    <t>ex VAT</t>
  </si>
  <si>
    <t xml:space="preserve">Gross available funds </t>
  </si>
  <si>
    <t>Less ringfenced items:</t>
  </si>
  <si>
    <t>Maintenance Fund</t>
  </si>
  <si>
    <t>Net available funds</t>
  </si>
  <si>
    <t>items in yellow on Income &amp; Expenditure sheet</t>
  </si>
  <si>
    <t>Jubilee Woods Fund</t>
  </si>
  <si>
    <r>
      <t xml:space="preserve">Current 
Surplus/ </t>
    </r>
    <r>
      <rPr>
        <b/>
        <sz val="10"/>
        <color rgb="FFFF0000"/>
        <rFont val="Arial"/>
        <family val="2"/>
      </rPr>
      <t>Deficit</t>
    </r>
  </si>
  <si>
    <r>
      <t>Balancing items to reconcile with total year end payments figure (</t>
    </r>
    <r>
      <rPr>
        <b/>
        <u/>
        <sz val="10"/>
        <color theme="1"/>
        <rFont val="Arial"/>
        <family val="2"/>
      </rPr>
      <t>excluding VAT</t>
    </r>
    <r>
      <rPr>
        <b/>
        <sz val="10"/>
        <color theme="1"/>
        <rFont val="Arial"/>
        <family val="2"/>
      </rPr>
      <t>)</t>
    </r>
  </si>
  <si>
    <t>Less approved payments outstanding</t>
  </si>
  <si>
    <t>Chq No/Type</t>
  </si>
  <si>
    <t>NOTES:</t>
  </si>
  <si>
    <t>Website support</t>
  </si>
  <si>
    <t>Paperwork?</t>
  </si>
  <si>
    <t>Items in organge - RFO awaiting paperwork to support payment</t>
  </si>
  <si>
    <t>Supporting Paperwork</t>
  </si>
  <si>
    <t>Items in Yellow - approved but not yet paid</t>
  </si>
  <si>
    <t>Current Account …..2268 (Lloyds)</t>
  </si>
  <si>
    <t>rec check</t>
  </si>
  <si>
    <t>Maintenance and repairs fund</t>
  </si>
  <si>
    <t>Locality Grant - Floral Enhancement</t>
  </si>
  <si>
    <t>Precept 2023/24</t>
  </si>
  <si>
    <t>WDBC Precept</t>
  </si>
  <si>
    <t>Increase to separate maintenance pot - internal transfer of funds only</t>
  </si>
  <si>
    <t>Y</t>
  </si>
  <si>
    <t>Clerk &amp; RFO Salaries</t>
  </si>
  <si>
    <t>Devon CC S3 Grant re: path maintenance</t>
  </si>
  <si>
    <t>Social/Community Event Fund</t>
  </si>
  <si>
    <t>Election</t>
  </si>
  <si>
    <t>Current Surplus/Deficit excludes VAT as assumes this will be reclaimed</t>
  </si>
  <si>
    <t xml:space="preserve">Precept 2024/25 </t>
  </si>
  <si>
    <t>J Jones Planning Course</t>
  </si>
  <si>
    <t>Balance at 01.04.24</t>
  </si>
  <si>
    <t>Germansweek Parish Council - Analysis 2024/25</t>
  </si>
  <si>
    <t>Budget    2024-25</t>
  </si>
  <si>
    <t>Payroll 2024/25</t>
  </si>
  <si>
    <t>VAT Refund HMRC</t>
  </si>
  <si>
    <t>ICO</t>
  </si>
  <si>
    <t>Annual Fee</t>
  </si>
  <si>
    <t>y</t>
  </si>
  <si>
    <t>Precept</t>
  </si>
  <si>
    <t>C Harris</t>
  </si>
  <si>
    <t>Payroll Service</t>
  </si>
  <si>
    <t>DALC</t>
  </si>
  <si>
    <t>Annual Affiliation Fee</t>
  </si>
  <si>
    <t>Germansweek Village Hall</t>
  </si>
  <si>
    <t>Hall Hire</t>
  </si>
  <si>
    <t>2024/25 Budget Variance Analysis - 12/05/24</t>
  </si>
  <si>
    <t>L Lamb</t>
  </si>
  <si>
    <t>R Ward</t>
  </si>
  <si>
    <t>Clerk's Wages</t>
  </si>
  <si>
    <t>RFO's Wages</t>
  </si>
  <si>
    <t>HMRC</t>
  </si>
  <si>
    <t>Tax</t>
  </si>
  <si>
    <t>Keith Greenaway</t>
  </si>
  <si>
    <t>Internal Audit</t>
  </si>
  <si>
    <t>Community First</t>
  </si>
  <si>
    <t>insurance</t>
  </si>
  <si>
    <t>PCC</t>
  </si>
  <si>
    <t>Donation pt 1</t>
  </si>
  <si>
    <t>239/240</t>
  </si>
  <si>
    <t>Village Hall</t>
  </si>
  <si>
    <t>event fund</t>
  </si>
  <si>
    <t>P3</t>
  </si>
  <si>
    <t xml:space="preserve">PCC </t>
  </si>
  <si>
    <t>top up donation</t>
  </si>
  <si>
    <t>S137 Permitted spend 2024/25 - £10.81 per elector (156) = £1686.36</t>
  </si>
  <si>
    <t>Total expenditure (ex VAT) from Income &amp; Expenditure sheet 31/08/24</t>
  </si>
  <si>
    <t>Not precept</t>
  </si>
  <si>
    <t>TEEC</t>
  </si>
  <si>
    <t>Web hosting and support</t>
  </si>
  <si>
    <t>Budget for 2025-26</t>
  </si>
  <si>
    <t>S137 Permitted spend 2023-24 - £10.81 per elector (130) = £1404</t>
  </si>
  <si>
    <t>Flower show</t>
  </si>
  <si>
    <t xml:space="preserve">J&amp;A Morris </t>
  </si>
  <si>
    <t>Flower Show expencess</t>
  </si>
  <si>
    <t xml:space="preserve">H Millgate </t>
  </si>
  <si>
    <t>Bulbs</t>
  </si>
  <si>
    <t>Floral enhancement</t>
  </si>
  <si>
    <t>Support</t>
  </si>
  <si>
    <t>other powers</t>
  </si>
  <si>
    <t>ODTG</t>
  </si>
  <si>
    <t>Meetings</t>
  </si>
  <si>
    <t>RBL wreath</t>
  </si>
  <si>
    <t xml:space="preserve">WDBC </t>
  </si>
  <si>
    <t>Election recharge</t>
  </si>
  <si>
    <t xml:space="preserve">Donation </t>
  </si>
  <si>
    <t xml:space="preserve">£35.99 spent on bulbs </t>
  </si>
  <si>
    <t xml:space="preserve">Plus payments made not funded from precept : </t>
  </si>
  <si>
    <t xml:space="preserve">Blubs </t>
  </si>
  <si>
    <t>Hall Hire Xmas 23</t>
  </si>
  <si>
    <t>Xmas lights event</t>
  </si>
  <si>
    <t>Hall Hire (Flower show)</t>
  </si>
  <si>
    <t>Clerks Wages</t>
  </si>
  <si>
    <t>Village hall</t>
  </si>
  <si>
    <t>Rachel Ward</t>
  </si>
  <si>
    <t xml:space="preserve">Rachel Ward </t>
  </si>
  <si>
    <t>Christmas lights</t>
  </si>
  <si>
    <t xml:space="preserve">TENS License </t>
  </si>
  <si>
    <t>Lewdown Res Assoc</t>
  </si>
  <si>
    <t>Flowwershow printing</t>
  </si>
  <si>
    <t>Lights storage boxes</t>
  </si>
  <si>
    <t>£51.89 for 2024 lights</t>
  </si>
  <si>
    <t>xmas tickets</t>
  </si>
  <si>
    <t xml:space="preserve">£25 for xmas 23 hall hire </t>
  </si>
  <si>
    <t xml:space="preserve">Flower show in £221 out £207.30  </t>
  </si>
  <si>
    <t>Xmas in £620 out £409.35</t>
  </si>
  <si>
    <t>Total from Xmas + 210.65</t>
  </si>
  <si>
    <t>social/community events Fund</t>
  </si>
  <si>
    <t>starting balance £1239.03</t>
  </si>
  <si>
    <t>Total from Flowershow + £13.70</t>
  </si>
  <si>
    <t>xmas event monies</t>
  </si>
  <si>
    <t xml:space="preserve">Flower show hall refind </t>
  </si>
  <si>
    <t>Xmas food and drink</t>
  </si>
  <si>
    <t xml:space="preserve">Jim Randell </t>
  </si>
  <si>
    <t>Xmas lights etc</t>
  </si>
  <si>
    <t>Events fund  Xmas 23</t>
  </si>
  <si>
    <t xml:space="preserve">Xmas lights </t>
  </si>
  <si>
    <t>Plus Precept and other receipts</t>
  </si>
  <si>
    <t>Bank Service Charge</t>
  </si>
  <si>
    <t xml:space="preserve"> Lloyds Bank Charge</t>
  </si>
  <si>
    <t>Hedge cutting</t>
  </si>
  <si>
    <t>BANK RECONCILIATION - 31/03/25</t>
  </si>
  <si>
    <t>TOTAL at 31/03/25</t>
  </si>
  <si>
    <t>LLOYDS BANK A/C BALANCE 31/03/25</t>
  </si>
  <si>
    <t>Precept Spend at 31/03/25 (ex VAT)</t>
  </si>
  <si>
    <t>Final Spend 31/03/25</t>
  </si>
  <si>
    <t>profit</t>
  </si>
  <si>
    <t>Profit</t>
  </si>
  <si>
    <t>expenditue</t>
  </si>
  <si>
    <t>income</t>
  </si>
  <si>
    <t>Rachel Ward repay overpayment</t>
  </si>
  <si>
    <t>Total  expenditue/income NOT from/to precept (Excluding Vat)</t>
  </si>
  <si>
    <t xml:space="preserve">Note:  Clerk 19 hours a month @ £13.50 ph for 1 month then £14.13per month </t>
  </si>
  <si>
    <t>K &amp; S Ogborne</t>
  </si>
  <si>
    <t xml:space="preserve">Total spend from Precept as shown on Income &amp; Expenditure sheet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</si>
</sst>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dd/mm/yyyy;@"/>
    <numFmt numFmtId="166" formatCode="dd/mm/yy;@"/>
    <numFmt numFmtId="167" formatCode="&quot;£&quot;#,##0.00"/>
    <numFmt numFmtId="168" formatCode="_-[$£-809]* #,##0.00_-;\-[$£-809]* #,##0.00_-;_-[$£-809]* &quot;-&quot;??_-;_-@_-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8"/>
      <name val="Calibri"/>
      <family val="2"/>
      <scheme val="minor"/>
    </font>
    <font>
      <sz val="11"/>
      <color rgb="FF222222"/>
      <name val="Arial"/>
      <family val="2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i/>
      <sz val="10"/>
      <color theme="4"/>
      <name val="Arial"/>
      <family val="2"/>
    </font>
    <font>
      <b/>
      <i/>
      <sz val="10"/>
      <color theme="4"/>
      <name val="Arial"/>
      <family val="2"/>
    </font>
    <font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44" fontId="1" fillId="0" borderId="0" xfId="0" applyNumberFormat="1" applyFont="1"/>
    <xf numFmtId="0" fontId="2" fillId="0" borderId="8" xfId="0" applyFont="1" applyBorder="1"/>
    <xf numFmtId="165" fontId="1" fillId="0" borderId="0" xfId="0" applyNumberFormat="1" applyFont="1"/>
    <xf numFmtId="3" fontId="1" fillId="0" borderId="0" xfId="0" applyNumberFormat="1" applyFont="1"/>
    <xf numFmtId="3" fontId="3" fillId="0" borderId="0" xfId="0" applyNumberFormat="1" applyFont="1"/>
    <xf numFmtId="44" fontId="2" fillId="0" borderId="0" xfId="0" applyNumberFormat="1" applyFont="1"/>
    <xf numFmtId="41" fontId="2" fillId="0" borderId="2" xfId="0" applyNumberFormat="1" applyFont="1" applyBorder="1" applyAlignment="1">
      <alignment horizontal="center" vertical="top" wrapText="1"/>
    </xf>
    <xf numFmtId="165" fontId="2" fillId="0" borderId="0" xfId="0" applyNumberFormat="1" applyFont="1"/>
    <xf numFmtId="165" fontId="4" fillId="0" borderId="0" xfId="0" applyNumberFormat="1" applyFont="1"/>
    <xf numFmtId="44" fontId="4" fillId="0" borderId="0" xfId="0" applyNumberFormat="1" applyFont="1"/>
    <xf numFmtId="0" fontId="4" fillId="0" borderId="0" xfId="0" applyFont="1"/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/>
    <xf numFmtId="44" fontId="5" fillId="0" borderId="0" xfId="0" applyNumberFormat="1" applyFont="1"/>
    <xf numFmtId="0" fontId="2" fillId="0" borderId="6" xfId="0" applyFont="1" applyBorder="1"/>
    <xf numFmtId="3" fontId="2" fillId="0" borderId="0" xfId="0" applyNumberFormat="1" applyFont="1"/>
    <xf numFmtId="166" fontId="1" fillId="0" borderId="13" xfId="0" applyNumberFormat="1" applyFont="1" applyBorder="1" applyAlignment="1">
      <alignment horizontal="center"/>
    </xf>
    <xf numFmtId="44" fontId="2" fillId="0" borderId="12" xfId="0" applyNumberFormat="1" applyFont="1" applyBorder="1"/>
    <xf numFmtId="165" fontId="2" fillId="0" borderId="6" xfId="0" applyNumberFormat="1" applyFont="1" applyBorder="1"/>
    <xf numFmtId="165" fontId="1" fillId="0" borderId="16" xfId="0" applyNumberFormat="1" applyFont="1" applyBorder="1"/>
    <xf numFmtId="3" fontId="1" fillId="0" borderId="17" xfId="0" applyNumberFormat="1" applyFont="1" applyBorder="1"/>
    <xf numFmtId="165" fontId="1" fillId="0" borderId="18" xfId="0" applyNumberFormat="1" applyFont="1" applyBorder="1"/>
    <xf numFmtId="3" fontId="1" fillId="0" borderId="19" xfId="0" applyNumberFormat="1" applyFont="1" applyBorder="1"/>
    <xf numFmtId="0" fontId="2" fillId="0" borderId="20" xfId="0" applyFont="1" applyBorder="1"/>
    <xf numFmtId="0" fontId="1" fillId="0" borderId="21" xfId="0" applyFont="1" applyBorder="1"/>
    <xf numFmtId="0" fontId="1" fillId="0" borderId="18" xfId="0" applyFont="1" applyBorder="1"/>
    <xf numFmtId="44" fontId="1" fillId="0" borderId="19" xfId="0" applyNumberFormat="1" applyFont="1" applyBorder="1"/>
    <xf numFmtId="165" fontId="2" fillId="0" borderId="20" xfId="0" applyNumberFormat="1" applyFont="1" applyBorder="1"/>
    <xf numFmtId="44" fontId="2" fillId="0" borderId="21" xfId="0" applyNumberFormat="1" applyFont="1" applyBorder="1"/>
    <xf numFmtId="44" fontId="1" fillId="0" borderId="0" xfId="0" applyNumberFormat="1" applyFont="1" applyAlignment="1">
      <alignment horizontal="center"/>
    </xf>
    <xf numFmtId="165" fontId="1" fillId="0" borderId="18" xfId="0" applyNumberFormat="1" applyFont="1" applyBorder="1" applyAlignment="1">
      <alignment horizontal="left"/>
    </xf>
    <xf numFmtId="0" fontId="12" fillId="0" borderId="0" xfId="0" applyFont="1"/>
    <xf numFmtId="0" fontId="8" fillId="0" borderId="0" xfId="0" applyFont="1"/>
    <xf numFmtId="44" fontId="8" fillId="0" borderId="0" xfId="0" applyNumberFormat="1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8" fontId="8" fillId="0" borderId="0" xfId="0" applyNumberFormat="1" applyFont="1"/>
    <xf numFmtId="0" fontId="13" fillId="0" borderId="0" xfId="0" applyFont="1"/>
    <xf numFmtId="0" fontId="9" fillId="0" borderId="8" xfId="0" applyFont="1" applyBorder="1"/>
    <xf numFmtId="165" fontId="2" fillId="0" borderId="18" xfId="0" applyNumberFormat="1" applyFont="1" applyBorder="1"/>
    <xf numFmtId="44" fontId="2" fillId="0" borderId="19" xfId="0" applyNumberFormat="1" applyFont="1" applyBorder="1"/>
    <xf numFmtId="165" fontId="14" fillId="4" borderId="28" xfId="0" applyNumberFormat="1" applyFont="1" applyFill="1" applyBorder="1"/>
    <xf numFmtId="165" fontId="14" fillId="4" borderId="8" xfId="0" applyNumberFormat="1" applyFont="1" applyFill="1" applyBorder="1"/>
    <xf numFmtId="44" fontId="14" fillId="4" borderId="29" xfId="0" applyNumberFormat="1" applyFont="1" applyFill="1" applyBorder="1"/>
    <xf numFmtId="0" fontId="2" fillId="5" borderId="22" xfId="0" applyFont="1" applyFill="1" applyBorder="1"/>
    <xf numFmtId="44" fontId="2" fillId="5" borderId="23" xfId="0" applyNumberFormat="1" applyFont="1" applyFill="1" applyBorder="1"/>
    <xf numFmtId="0" fontId="2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vertical="center" wrapText="1"/>
    </xf>
    <xf numFmtId="2" fontId="2" fillId="3" borderId="13" xfId="0" applyNumberFormat="1" applyFont="1" applyFill="1" applyBorder="1" applyAlignment="1">
      <alignment horizontal="center" vertical="center" wrapText="1"/>
    </xf>
    <xf numFmtId="44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right" vertical="center"/>
    </xf>
    <xf numFmtId="44" fontId="7" fillId="0" borderId="13" xfId="0" applyNumberFormat="1" applyFont="1" applyBorder="1"/>
    <xf numFmtId="44" fontId="7" fillId="0" borderId="13" xfId="1" applyNumberFormat="1" applyFont="1" applyBorder="1"/>
    <xf numFmtId="0" fontId="1" fillId="0" borderId="0" xfId="0" applyFont="1" applyAlignment="1">
      <alignment vertical="center"/>
    </xf>
    <xf numFmtId="44" fontId="7" fillId="0" borderId="13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/>
    </xf>
    <xf numFmtId="44" fontId="3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6" fillId="4" borderId="0" xfId="0" applyFont="1" applyFill="1"/>
    <xf numFmtId="0" fontId="14" fillId="4" borderId="0" xfId="0" applyFont="1" applyFill="1"/>
    <xf numFmtId="0" fontId="13" fillId="4" borderId="0" xfId="0" applyFont="1" applyFill="1"/>
    <xf numFmtId="0" fontId="2" fillId="4" borderId="0" xfId="0" applyFont="1" applyFill="1"/>
    <xf numFmtId="0" fontId="1" fillId="4" borderId="0" xfId="0" applyFont="1" applyFill="1"/>
    <xf numFmtId="44" fontId="1" fillId="4" borderId="0" xfId="0" applyNumberFormat="1" applyFont="1" applyFill="1"/>
    <xf numFmtId="8" fontId="1" fillId="4" borderId="0" xfId="0" applyNumberFormat="1" applyFont="1" applyFill="1"/>
    <xf numFmtId="0" fontId="1" fillId="4" borderId="0" xfId="0" applyFont="1" applyFill="1" applyAlignment="1">
      <alignment vertical="center"/>
    </xf>
    <xf numFmtId="41" fontId="9" fillId="0" borderId="2" xfId="0" applyNumberFormat="1" applyFont="1" applyBorder="1" applyAlignment="1">
      <alignment horizontal="center" vertical="top" wrapText="1"/>
    </xf>
    <xf numFmtId="41" fontId="9" fillId="0" borderId="1" xfId="0" applyNumberFormat="1" applyFont="1" applyBorder="1" applyAlignment="1">
      <alignment horizontal="center" vertical="top" wrapText="1"/>
    </xf>
    <xf numFmtId="41" fontId="9" fillId="0" borderId="1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44" fontId="9" fillId="0" borderId="1" xfId="0" applyNumberFormat="1" applyFont="1" applyBorder="1" applyAlignment="1">
      <alignment horizontal="center" vertical="top" wrapText="1"/>
    </xf>
    <xf numFmtId="44" fontId="9" fillId="0" borderId="1" xfId="0" applyNumberFormat="1" applyFont="1" applyBorder="1" applyAlignment="1">
      <alignment horizontal="center" vertical="top"/>
    </xf>
    <xf numFmtId="44" fontId="9" fillId="0" borderId="0" xfId="0" applyNumberFormat="1" applyFont="1" applyAlignment="1">
      <alignment horizontal="center" vertical="top" wrapText="1"/>
    </xf>
    <xf numFmtId="44" fontId="9" fillId="0" borderId="5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44" fontId="8" fillId="0" borderId="3" xfId="0" applyNumberFormat="1" applyFont="1" applyBorder="1" applyAlignment="1">
      <alignment horizontal="left"/>
    </xf>
    <xf numFmtId="4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 vertical="top"/>
    </xf>
    <xf numFmtId="44" fontId="10" fillId="0" borderId="4" xfId="0" applyNumberFormat="1" applyFont="1" applyBorder="1"/>
    <xf numFmtId="0" fontId="8" fillId="0" borderId="13" xfId="0" applyFont="1" applyBorder="1" applyAlignment="1">
      <alignment horizontal="center"/>
    </xf>
    <xf numFmtId="166" fontId="8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4" fontId="10" fillId="0" borderId="0" xfId="0" applyNumberFormat="1" applyFont="1"/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 vertical="top"/>
    </xf>
    <xf numFmtId="0" fontId="8" fillId="0" borderId="14" xfId="0" applyFont="1" applyBorder="1" applyAlignment="1">
      <alignment horizontal="center"/>
    </xf>
    <xf numFmtId="44" fontId="9" fillId="0" borderId="7" xfId="0" applyNumberFormat="1" applyFont="1" applyBorder="1" applyAlignment="1">
      <alignment horizontal="left"/>
    </xf>
    <xf numFmtId="44" fontId="9" fillId="0" borderId="8" xfId="0" applyNumberFormat="1" applyFont="1" applyBorder="1"/>
    <xf numFmtId="44" fontId="9" fillId="0" borderId="10" xfId="0" applyNumberFormat="1" applyFont="1" applyBorder="1"/>
    <xf numFmtId="44" fontId="9" fillId="0" borderId="27" xfId="0" applyNumberFormat="1" applyFont="1" applyBorder="1"/>
    <xf numFmtId="0" fontId="9" fillId="0" borderId="7" xfId="0" applyFont="1" applyBorder="1"/>
    <xf numFmtId="1" fontId="9" fillId="0" borderId="8" xfId="0" applyNumberFormat="1" applyFont="1" applyBorder="1"/>
    <xf numFmtId="3" fontId="8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44" fontId="5" fillId="0" borderId="0" xfId="0" applyNumberFormat="1" applyFont="1" applyAlignment="1">
      <alignment horizontal="center"/>
    </xf>
    <xf numFmtId="44" fontId="4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165" fontId="2" fillId="6" borderId="24" xfId="0" applyNumberFormat="1" applyFont="1" applyFill="1" applyBorder="1"/>
    <xf numFmtId="165" fontId="1" fillId="6" borderId="25" xfId="0" applyNumberFormat="1" applyFont="1" applyFill="1" applyBorder="1"/>
    <xf numFmtId="44" fontId="2" fillId="6" borderId="26" xfId="0" applyNumberFormat="1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6" fontId="1" fillId="0" borderId="13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left" vertical="center"/>
    </xf>
    <xf numFmtId="44" fontId="8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7" fontId="8" fillId="0" borderId="0" xfId="0" applyNumberFormat="1" applyFont="1"/>
    <xf numFmtId="167" fontId="8" fillId="0" borderId="0" xfId="0" applyNumberFormat="1" applyFont="1" applyAlignment="1">
      <alignment horizontal="center" vertical="top"/>
    </xf>
    <xf numFmtId="167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horizontal="center" vertical="center"/>
    </xf>
    <xf numFmtId="167" fontId="10" fillId="0" borderId="0" xfId="0" applyNumberFormat="1" applyFont="1"/>
    <xf numFmtId="167" fontId="1" fillId="0" borderId="0" xfId="0" applyNumberFormat="1" applyFont="1"/>
    <xf numFmtId="0" fontId="14" fillId="0" borderId="0" xfId="0" applyFont="1"/>
    <xf numFmtId="0" fontId="18" fillId="0" borderId="0" xfId="0" applyFont="1"/>
    <xf numFmtId="0" fontId="19" fillId="3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65" fontId="2" fillId="0" borderId="15" xfId="0" applyNumberFormat="1" applyFont="1" applyBorder="1"/>
    <xf numFmtId="3" fontId="9" fillId="0" borderId="0" xfId="0" applyNumberFormat="1" applyFont="1"/>
    <xf numFmtId="44" fontId="1" fillId="3" borderId="0" xfId="0" applyNumberFormat="1" applyFont="1" applyFill="1"/>
    <xf numFmtId="3" fontId="3" fillId="3" borderId="0" xfId="0" applyNumberFormat="1" applyFont="1" applyFill="1"/>
    <xf numFmtId="44" fontId="1" fillId="6" borderId="0" xfId="0" applyNumberFormat="1" applyFont="1" applyFill="1"/>
    <xf numFmtId="3" fontId="2" fillId="6" borderId="0" xfId="0" applyNumberFormat="1" applyFont="1" applyFill="1"/>
    <xf numFmtId="3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4" fontId="1" fillId="0" borderId="0" xfId="0" applyNumberFormat="1" applyFont="1"/>
    <xf numFmtId="44" fontId="1" fillId="0" borderId="0" xfId="0" applyNumberFormat="1" applyFont="1" applyAlignment="1">
      <alignment horizontal="left" indent="1"/>
    </xf>
    <xf numFmtId="49" fontId="1" fillId="0" borderId="0" xfId="0" applyNumberFormat="1" applyFont="1"/>
    <xf numFmtId="44" fontId="8" fillId="0" borderId="19" xfId="0" applyNumberFormat="1" applyFont="1" applyBorder="1" applyAlignment="1">
      <alignment vertical="center"/>
    </xf>
    <xf numFmtId="44" fontId="8" fillId="0" borderId="19" xfId="0" applyNumberFormat="1" applyFont="1" applyBorder="1"/>
    <xf numFmtId="44" fontId="10" fillId="0" borderId="19" xfId="0" applyNumberFormat="1" applyFont="1" applyBorder="1"/>
    <xf numFmtId="164" fontId="13" fillId="0" borderId="0" xfId="0" applyNumberFormat="1" applyFont="1"/>
    <xf numFmtId="0" fontId="21" fillId="0" borderId="0" xfId="0" applyFont="1"/>
    <xf numFmtId="44" fontId="7" fillId="0" borderId="13" xfId="1" applyNumberFormat="1" applyFont="1" applyBorder="1" applyAlignment="1">
      <alignment vertical="center"/>
    </xf>
    <xf numFmtId="0" fontId="22" fillId="0" borderId="0" xfId="0" applyFont="1"/>
    <xf numFmtId="0" fontId="2" fillId="0" borderId="30" xfId="0" applyFont="1" applyBorder="1"/>
    <xf numFmtId="44" fontId="2" fillId="0" borderId="31" xfId="0" applyNumberFormat="1" applyFont="1" applyBorder="1"/>
    <xf numFmtId="44" fontId="8" fillId="0" borderId="4" xfId="0" applyNumberFormat="1" applyFont="1" applyBorder="1" applyAlignment="1">
      <alignment horizontal="center" vertical="center"/>
    </xf>
    <xf numFmtId="168" fontId="1" fillId="4" borderId="0" xfId="0" applyNumberFormat="1" applyFont="1" applyFill="1"/>
    <xf numFmtId="164" fontId="1" fillId="4" borderId="0" xfId="0" applyNumberFormat="1" applyFont="1" applyFill="1"/>
    <xf numFmtId="164" fontId="10" fillId="0" borderId="0" xfId="0" applyNumberFormat="1" applyFont="1"/>
    <xf numFmtId="44" fontId="1" fillId="0" borderId="13" xfId="1" applyNumberFormat="1" applyFont="1" applyBorder="1"/>
    <xf numFmtId="165" fontId="1" fillId="0" borderId="18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0" borderId="18" xfId="0" applyNumberFormat="1" applyFont="1" applyBorder="1" applyAlignment="1">
      <alignment horizontal="left" vertical="center"/>
    </xf>
    <xf numFmtId="44" fontId="1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horizontal="center"/>
    </xf>
    <xf numFmtId="14" fontId="2" fillId="5" borderId="1" xfId="0" applyNumberFormat="1" applyFont="1" applyFill="1" applyBorder="1"/>
    <xf numFmtId="0" fontId="23" fillId="0" borderId="0" xfId="0" applyFont="1"/>
    <xf numFmtId="44" fontId="23" fillId="0" borderId="0" xfId="0" applyNumberFormat="1" applyFont="1"/>
    <xf numFmtId="44" fontId="24" fillId="0" borderId="13" xfId="1" applyNumberFormat="1" applyFont="1" applyBorder="1"/>
    <xf numFmtId="44" fontId="24" fillId="0" borderId="13" xfId="1" applyNumberFormat="1" applyFont="1" applyBorder="1" applyAlignment="1">
      <alignment vertical="center"/>
    </xf>
    <xf numFmtId="44" fontId="25" fillId="0" borderId="12" xfId="0" applyNumberFormat="1" applyFont="1" applyBorder="1"/>
    <xf numFmtId="8" fontId="1" fillId="4" borderId="0" xfId="0" applyNumberFormat="1" applyFont="1" applyFill="1" applyAlignment="1">
      <alignment vertical="center"/>
    </xf>
    <xf numFmtId="0" fontId="26" fillId="0" borderId="0" xfId="0" applyFont="1"/>
    <xf numFmtId="165" fontId="1" fillId="0" borderId="18" xfId="0" applyNumberFormat="1" applyFont="1" applyBorder="1" applyAlignment="1">
      <alignment vertical="top"/>
    </xf>
    <xf numFmtId="44" fontId="8" fillId="0" borderId="19" xfId="0" applyNumberFormat="1" applyFont="1" applyBorder="1" applyAlignment="1">
      <alignment vertical="top"/>
    </xf>
    <xf numFmtId="0" fontId="8" fillId="0" borderId="5" xfId="0" applyFont="1" applyBorder="1" applyAlignment="1">
      <alignment horizontal="center"/>
    </xf>
    <xf numFmtId="44" fontId="10" fillId="0" borderId="0" xfId="0" applyNumberFormat="1" applyFont="1" applyBorder="1"/>
    <xf numFmtId="8" fontId="7" fillId="4" borderId="0" xfId="0" applyNumberFormat="1" applyFont="1" applyFill="1"/>
    <xf numFmtId="167" fontId="3" fillId="4" borderId="0" xfId="0" applyNumberFormat="1" applyFont="1" applyFill="1"/>
    <xf numFmtId="44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8" xfId="0" applyNumberFormat="1" applyFont="1" applyBorder="1" applyAlignment="1">
      <alignment horizontal="left" vertical="top" wrapText="1" shrinkToFit="1"/>
    </xf>
    <xf numFmtId="0" fontId="13" fillId="0" borderId="0" xfId="0" applyNumberFormat="1" applyFont="1" applyAlignment="1">
      <alignment horizontal="left" vertical="top" wrapText="1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topLeftCell="H1" zoomScale="80" zoomScaleNormal="80" zoomScalePageLayoutView="70" workbookViewId="0">
      <pane ySplit="5" topLeftCell="A30" activePane="bottomLeft" state="frozen"/>
      <selection pane="bottomLeft" activeCell="R45" sqref="R45"/>
    </sheetView>
  </sheetViews>
  <sheetFormatPr defaultColWidth="9.1796875" defaultRowHeight="12.5" x14ac:dyDescent="0.25"/>
  <cols>
    <col min="1" max="1" width="4.81640625" style="66" customWidth="1"/>
    <col min="2" max="2" width="7.81640625" style="5" customWidth="1"/>
    <col min="3" max="3" width="39.36328125" style="5" bestFit="1" customWidth="1"/>
    <col min="4" max="4" width="13.54296875" style="6" customWidth="1"/>
    <col min="5" max="5" width="9.453125" style="6" customWidth="1"/>
    <col min="6" max="6" width="6.6328125" style="6" customWidth="1"/>
    <col min="7" max="7" width="25.81640625" style="6" customWidth="1"/>
    <col min="8" max="8" width="32.453125" style="6" bestFit="1" customWidth="1"/>
    <col min="9" max="9" width="11.36328125" style="6" customWidth="1"/>
    <col min="10" max="10" width="12.90625" style="6" customWidth="1"/>
    <col min="11" max="11" width="12" style="6" customWidth="1"/>
    <col min="12" max="12" width="16.1796875" style="1" bestFit="1" customWidth="1"/>
    <col min="13" max="13" width="15.81640625" style="1" customWidth="1"/>
    <col min="14" max="14" width="14.90625" style="3" customWidth="1"/>
    <col min="15" max="15" width="8.1796875" style="3" customWidth="1"/>
    <col min="16" max="17" width="9.36328125" style="3" customWidth="1"/>
    <col min="18" max="18" width="11.6328125" style="3" customWidth="1"/>
    <col min="19" max="19" width="5.36328125" style="33" customWidth="1"/>
    <col min="20" max="20" width="20" style="3" customWidth="1"/>
    <col min="21" max="21" width="3.36328125" style="3" hidden="1" customWidth="1"/>
    <col min="22" max="22" width="12.453125" style="3" customWidth="1"/>
    <col min="23" max="16384" width="9.1796875" style="1"/>
  </cols>
  <sheetData>
    <row r="1" spans="1:22" s="16" customFormat="1" ht="20" x14ac:dyDescent="0.4">
      <c r="A1" s="110"/>
      <c r="B1" s="14" t="s">
        <v>76</v>
      </c>
      <c r="C1" s="14"/>
      <c r="D1" s="15"/>
      <c r="E1" s="15"/>
      <c r="F1" s="15"/>
      <c r="G1" s="15"/>
      <c r="H1" s="15"/>
      <c r="I1" s="15"/>
      <c r="J1" s="15"/>
      <c r="K1" s="15"/>
      <c r="N1" s="17"/>
      <c r="O1" s="17"/>
      <c r="P1" s="17"/>
      <c r="Q1" s="17"/>
      <c r="R1" s="17"/>
      <c r="S1" s="113"/>
      <c r="T1" s="17"/>
      <c r="U1" s="17"/>
      <c r="V1" s="17"/>
    </row>
    <row r="2" spans="1:22" s="16" customFormat="1" ht="20" x14ac:dyDescent="0.4">
      <c r="A2" s="110"/>
      <c r="B2" s="14" t="s">
        <v>60</v>
      </c>
      <c r="C2" s="14"/>
      <c r="D2" s="15"/>
      <c r="E2" s="15"/>
      <c r="F2" s="15"/>
      <c r="G2" s="15"/>
      <c r="H2" s="15"/>
      <c r="I2" s="15"/>
      <c r="J2" s="15"/>
      <c r="K2" s="15"/>
      <c r="N2" s="17"/>
      <c r="O2" s="17"/>
      <c r="P2" s="17"/>
      <c r="Q2" s="17"/>
      <c r="R2" s="17"/>
      <c r="S2" s="113"/>
      <c r="T2" s="17"/>
      <c r="U2" s="17"/>
      <c r="V2" s="17"/>
    </row>
    <row r="3" spans="1:22" s="16" customFormat="1" ht="20" x14ac:dyDescent="0.4">
      <c r="A3" s="110"/>
      <c r="B3" s="14"/>
      <c r="C3" s="14"/>
      <c r="D3" s="15"/>
      <c r="E3" s="15"/>
      <c r="F3" s="15"/>
      <c r="G3" s="15"/>
      <c r="H3" s="15"/>
      <c r="I3" s="15"/>
      <c r="J3" s="15"/>
      <c r="K3" s="15"/>
      <c r="N3" s="17"/>
      <c r="O3" s="17"/>
      <c r="P3" s="17"/>
      <c r="Q3" s="17"/>
      <c r="R3" s="17"/>
      <c r="S3" s="113"/>
      <c r="T3" s="17"/>
      <c r="U3" s="17"/>
      <c r="V3" s="17"/>
    </row>
    <row r="4" spans="1:22" s="13" customFormat="1" ht="18" x14ac:dyDescent="0.4">
      <c r="A4" s="111"/>
      <c r="B4" s="11"/>
      <c r="C4" s="185" t="s">
        <v>11</v>
      </c>
      <c r="D4" s="186"/>
      <c r="E4" s="187" t="s">
        <v>12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9"/>
      <c r="S4" s="114"/>
      <c r="T4" s="12"/>
      <c r="U4" s="12"/>
      <c r="V4" s="12"/>
    </row>
    <row r="5" spans="1:22" s="2" customFormat="1" ht="62.5" x14ac:dyDescent="0.35">
      <c r="A5" s="112" t="s">
        <v>13</v>
      </c>
      <c r="B5" s="9" t="s">
        <v>5</v>
      </c>
      <c r="C5" s="75" t="s">
        <v>3</v>
      </c>
      <c r="D5" s="76" t="s">
        <v>10</v>
      </c>
      <c r="E5" s="77" t="s">
        <v>5</v>
      </c>
      <c r="F5" s="76" t="s">
        <v>19</v>
      </c>
      <c r="G5" s="78" t="s">
        <v>0</v>
      </c>
      <c r="H5" s="79" t="s">
        <v>3</v>
      </c>
      <c r="I5" s="80" t="s">
        <v>53</v>
      </c>
      <c r="J5" s="81" t="s">
        <v>23</v>
      </c>
      <c r="K5" s="81" t="s">
        <v>22</v>
      </c>
      <c r="L5" s="81" t="s">
        <v>9</v>
      </c>
      <c r="M5" s="81" t="s">
        <v>7</v>
      </c>
      <c r="N5" s="82" t="s">
        <v>123</v>
      </c>
      <c r="O5" s="81" t="s">
        <v>4</v>
      </c>
      <c r="P5" s="83" t="s">
        <v>1</v>
      </c>
      <c r="Q5" s="83" t="s">
        <v>6</v>
      </c>
      <c r="R5" s="84" t="s">
        <v>2</v>
      </c>
      <c r="S5" s="115" t="s">
        <v>13</v>
      </c>
      <c r="T5" s="85" t="s">
        <v>42</v>
      </c>
      <c r="U5" s="2" t="s">
        <v>56</v>
      </c>
      <c r="V5" s="2" t="s">
        <v>58</v>
      </c>
    </row>
    <row r="6" spans="1:22" ht="14" x14ac:dyDescent="0.3">
      <c r="A6" s="38" t="s">
        <v>67</v>
      </c>
      <c r="B6" s="20">
        <v>45390</v>
      </c>
      <c r="C6" s="86" t="s">
        <v>74</v>
      </c>
      <c r="D6" s="87">
        <v>10</v>
      </c>
      <c r="E6" s="92">
        <v>45415</v>
      </c>
      <c r="F6" s="97">
        <v>238</v>
      </c>
      <c r="G6" s="98" t="s">
        <v>80</v>
      </c>
      <c r="H6" s="93" t="s">
        <v>81</v>
      </c>
      <c r="I6" s="99"/>
      <c r="J6" s="94"/>
      <c r="K6" s="94"/>
      <c r="L6" s="94">
        <v>35</v>
      </c>
      <c r="M6" s="94"/>
      <c r="N6" s="94"/>
      <c r="O6" s="94"/>
      <c r="P6" s="94"/>
      <c r="Q6" s="100"/>
      <c r="R6" s="90">
        <f t="shared" ref="R6:R22" si="0">SUM(J6:Q6)</f>
        <v>35</v>
      </c>
      <c r="S6" s="38" t="s">
        <v>82</v>
      </c>
      <c r="T6" s="36" t="s">
        <v>83</v>
      </c>
      <c r="U6" s="1"/>
      <c r="V6" s="1"/>
    </row>
    <row r="7" spans="1:22" s="60" customFormat="1" ht="14" x14ac:dyDescent="0.3">
      <c r="A7" s="38" t="s">
        <v>67</v>
      </c>
      <c r="B7" s="20">
        <v>45400</v>
      </c>
      <c r="C7" s="86" t="s">
        <v>65</v>
      </c>
      <c r="D7" s="87">
        <v>2970</v>
      </c>
      <c r="E7" s="92">
        <v>45425</v>
      </c>
      <c r="F7" s="91">
        <v>238</v>
      </c>
      <c r="G7" s="36" t="s">
        <v>84</v>
      </c>
      <c r="H7" s="36" t="s">
        <v>85</v>
      </c>
      <c r="I7" s="88"/>
      <c r="J7" s="133"/>
      <c r="K7" s="133"/>
      <c r="L7" s="130">
        <v>177</v>
      </c>
      <c r="M7" s="133"/>
      <c r="N7" s="133"/>
      <c r="O7" s="133"/>
      <c r="P7" s="128"/>
      <c r="Q7" s="129"/>
      <c r="R7" s="90">
        <f t="shared" si="0"/>
        <v>177</v>
      </c>
      <c r="S7" s="38" t="s">
        <v>82</v>
      </c>
      <c r="T7" s="36" t="s">
        <v>83</v>
      </c>
    </row>
    <row r="8" spans="1:22" ht="14" x14ac:dyDescent="0.3">
      <c r="A8" s="38" t="s">
        <v>67</v>
      </c>
      <c r="B8" s="121">
        <v>45414</v>
      </c>
      <c r="C8" s="122" t="s">
        <v>79</v>
      </c>
      <c r="D8" s="123">
        <v>188.31</v>
      </c>
      <c r="E8" s="92">
        <v>45425</v>
      </c>
      <c r="F8" s="124">
        <v>238</v>
      </c>
      <c r="G8" s="125" t="s">
        <v>86</v>
      </c>
      <c r="H8" s="125" t="s">
        <v>87</v>
      </c>
      <c r="I8" s="126"/>
      <c r="J8" s="130"/>
      <c r="L8" s="130">
        <v>100</v>
      </c>
      <c r="M8" s="130"/>
      <c r="N8" s="130"/>
      <c r="O8" s="130"/>
      <c r="P8" s="130">
        <v>16.41</v>
      </c>
      <c r="Q8" s="131"/>
      <c r="R8" s="90">
        <f t="shared" si="0"/>
        <v>116.41</v>
      </c>
      <c r="S8" s="38" t="s">
        <v>82</v>
      </c>
      <c r="T8" s="127" t="s">
        <v>83</v>
      </c>
      <c r="U8" s="1"/>
      <c r="V8" s="1"/>
    </row>
    <row r="9" spans="1:22" s="60" customFormat="1" ht="14" x14ac:dyDescent="0.3">
      <c r="A9" s="38" t="s">
        <v>67</v>
      </c>
      <c r="B9" s="121">
        <v>45474</v>
      </c>
      <c r="C9" s="122" t="s">
        <v>106</v>
      </c>
      <c r="D9" s="159">
        <v>270</v>
      </c>
      <c r="E9" s="92">
        <v>45425</v>
      </c>
      <c r="F9" s="91">
        <v>240</v>
      </c>
      <c r="G9" s="93" t="s">
        <v>88</v>
      </c>
      <c r="H9" s="93" t="s">
        <v>89</v>
      </c>
      <c r="I9" s="88"/>
      <c r="J9" s="128"/>
      <c r="K9" s="128"/>
      <c r="L9" s="132">
        <v>25</v>
      </c>
      <c r="M9" s="132"/>
      <c r="N9" s="132"/>
      <c r="O9" s="128"/>
      <c r="P9" s="128"/>
      <c r="Q9" s="129"/>
      <c r="R9" s="90">
        <f t="shared" si="0"/>
        <v>25</v>
      </c>
      <c r="S9" s="38" t="s">
        <v>82</v>
      </c>
      <c r="T9" s="36" t="s">
        <v>105</v>
      </c>
      <c r="V9" s="1"/>
    </row>
    <row r="10" spans="1:22" ht="14" x14ac:dyDescent="0.3">
      <c r="A10" s="38" t="s">
        <v>67</v>
      </c>
      <c r="B10" s="20">
        <v>45561</v>
      </c>
      <c r="C10" s="95" t="s">
        <v>65</v>
      </c>
      <c r="D10" s="87">
        <v>2970</v>
      </c>
      <c r="E10" s="92">
        <v>45432</v>
      </c>
      <c r="F10" s="91">
        <v>239</v>
      </c>
      <c r="G10" s="93" t="s">
        <v>91</v>
      </c>
      <c r="H10" s="93" t="s">
        <v>94</v>
      </c>
      <c r="I10" s="88"/>
      <c r="J10" s="128">
        <v>43.2</v>
      </c>
      <c r="K10" s="128"/>
      <c r="L10" s="128"/>
      <c r="M10" s="132"/>
      <c r="N10" s="132"/>
      <c r="O10" s="128"/>
      <c r="P10" s="128"/>
      <c r="Q10" s="129"/>
      <c r="R10" s="90">
        <f t="shared" si="0"/>
        <v>43.2</v>
      </c>
      <c r="S10" s="38" t="s">
        <v>82</v>
      </c>
      <c r="T10" s="36" t="s">
        <v>83</v>
      </c>
      <c r="U10" s="1"/>
      <c r="V10" s="1"/>
    </row>
    <row r="11" spans="1:22" ht="14" x14ac:dyDescent="0.3">
      <c r="A11" s="38" t="s">
        <v>67</v>
      </c>
      <c r="B11" s="20">
        <v>45579</v>
      </c>
      <c r="C11" s="86" t="s">
        <v>116</v>
      </c>
      <c r="D11" s="87">
        <v>221</v>
      </c>
      <c r="E11" s="92">
        <v>45432</v>
      </c>
      <c r="F11" s="91">
        <v>239</v>
      </c>
      <c r="G11" s="93" t="s">
        <v>92</v>
      </c>
      <c r="H11" s="93" t="s">
        <v>93</v>
      </c>
      <c r="I11" s="88"/>
      <c r="J11" s="128">
        <v>361.32</v>
      </c>
      <c r="K11" s="128"/>
      <c r="L11" s="162"/>
      <c r="N11" s="132"/>
      <c r="O11" s="128"/>
      <c r="P11" s="128"/>
      <c r="Q11" s="129"/>
      <c r="R11" s="90">
        <f t="shared" si="0"/>
        <v>361.32</v>
      </c>
      <c r="S11" s="38" t="s">
        <v>82</v>
      </c>
      <c r="T11" s="36" t="s">
        <v>83</v>
      </c>
      <c r="U11" s="1"/>
      <c r="V11" s="1"/>
    </row>
    <row r="12" spans="1:22" ht="14" x14ac:dyDescent="0.3">
      <c r="A12" s="38" t="s">
        <v>67</v>
      </c>
      <c r="B12" s="20">
        <v>45607</v>
      </c>
      <c r="C12" s="86" t="s">
        <v>146</v>
      </c>
      <c r="D12" s="87">
        <v>30</v>
      </c>
      <c r="E12" s="92">
        <v>45432</v>
      </c>
      <c r="F12" s="91">
        <v>239</v>
      </c>
      <c r="G12" s="93" t="s">
        <v>95</v>
      </c>
      <c r="H12" s="93" t="s">
        <v>96</v>
      </c>
      <c r="I12" s="88"/>
      <c r="J12" s="37">
        <v>101</v>
      </c>
      <c r="K12" s="37"/>
      <c r="L12" s="37"/>
      <c r="M12" s="94"/>
      <c r="N12" s="94"/>
      <c r="O12" s="94"/>
      <c r="P12" s="94"/>
      <c r="Q12" s="100"/>
      <c r="R12" s="90">
        <f t="shared" si="0"/>
        <v>101</v>
      </c>
      <c r="S12" s="38" t="s">
        <v>82</v>
      </c>
      <c r="T12" s="36" t="s">
        <v>83</v>
      </c>
      <c r="U12" s="1"/>
      <c r="V12" s="1"/>
    </row>
    <row r="13" spans="1:22" ht="14" x14ac:dyDescent="0.3">
      <c r="A13" s="66" t="s">
        <v>67</v>
      </c>
      <c r="B13" s="20">
        <v>45615</v>
      </c>
      <c r="C13" s="86" t="s">
        <v>146</v>
      </c>
      <c r="D13" s="87">
        <v>20</v>
      </c>
      <c r="E13" s="92">
        <v>45432</v>
      </c>
      <c r="F13" s="91">
        <v>239</v>
      </c>
      <c r="G13" s="93" t="s">
        <v>97</v>
      </c>
      <c r="H13" s="93" t="s">
        <v>98</v>
      </c>
      <c r="I13" s="88"/>
      <c r="J13" s="37"/>
      <c r="K13" s="37"/>
      <c r="L13" s="37">
        <v>15</v>
      </c>
      <c r="M13" s="94"/>
      <c r="N13" s="94"/>
      <c r="O13" s="94"/>
      <c r="P13" s="94"/>
      <c r="Q13" s="100"/>
      <c r="R13" s="90">
        <f t="shared" si="0"/>
        <v>15</v>
      </c>
      <c r="S13" s="38" t="s">
        <v>82</v>
      </c>
      <c r="T13" s="36" t="s">
        <v>83</v>
      </c>
      <c r="U13" s="1"/>
      <c r="V13" s="1"/>
    </row>
    <row r="14" spans="1:22" ht="14" x14ac:dyDescent="0.3">
      <c r="A14" s="66" t="s">
        <v>67</v>
      </c>
      <c r="B14" s="20">
        <v>45618</v>
      </c>
      <c r="C14" s="86" t="s">
        <v>146</v>
      </c>
      <c r="D14" s="87">
        <v>20</v>
      </c>
      <c r="E14" s="92">
        <v>45432</v>
      </c>
      <c r="F14" s="168" t="s">
        <v>103</v>
      </c>
      <c r="G14" s="93" t="s">
        <v>99</v>
      </c>
      <c r="H14" s="93" t="s">
        <v>100</v>
      </c>
      <c r="I14" s="88"/>
      <c r="J14" s="37"/>
      <c r="K14" s="37"/>
      <c r="L14" s="37">
        <v>164.88</v>
      </c>
      <c r="M14" s="94"/>
      <c r="N14" s="94"/>
      <c r="O14" s="94"/>
      <c r="P14" s="94"/>
      <c r="Q14" s="100"/>
      <c r="R14" s="90">
        <f t="shared" si="0"/>
        <v>164.88</v>
      </c>
      <c r="S14" s="38" t="s">
        <v>82</v>
      </c>
      <c r="T14" s="36" t="s">
        <v>83</v>
      </c>
      <c r="U14" s="1"/>
      <c r="V14" s="1"/>
    </row>
    <row r="15" spans="1:22" ht="14" x14ac:dyDescent="0.3">
      <c r="A15" s="66" t="s">
        <v>67</v>
      </c>
      <c r="B15" s="20">
        <v>45624</v>
      </c>
      <c r="C15" s="86" t="s">
        <v>106</v>
      </c>
      <c r="D15" s="87">
        <v>400</v>
      </c>
      <c r="E15" s="92">
        <v>45432</v>
      </c>
      <c r="F15" s="91">
        <v>239</v>
      </c>
      <c r="G15" s="93" t="s">
        <v>101</v>
      </c>
      <c r="H15" s="93" t="s">
        <v>102</v>
      </c>
      <c r="I15" s="88"/>
      <c r="J15" s="37"/>
      <c r="K15" s="37"/>
      <c r="L15" s="37"/>
      <c r="M15" s="94"/>
      <c r="N15" s="94">
        <v>175</v>
      </c>
      <c r="O15" s="94"/>
      <c r="P15" s="94"/>
      <c r="Q15" s="100"/>
      <c r="R15" s="90">
        <f t="shared" si="0"/>
        <v>175</v>
      </c>
      <c r="S15" s="38" t="s">
        <v>82</v>
      </c>
      <c r="T15" s="36" t="s">
        <v>83</v>
      </c>
      <c r="U15" s="1"/>
      <c r="V15" s="1"/>
    </row>
    <row r="16" spans="1:22" ht="14" x14ac:dyDescent="0.3">
      <c r="A16" s="66" t="s">
        <v>67</v>
      </c>
      <c r="B16" s="20">
        <v>45624</v>
      </c>
      <c r="C16" s="86" t="s">
        <v>146</v>
      </c>
      <c r="D16" s="87">
        <v>60</v>
      </c>
      <c r="E16" s="92">
        <v>45432</v>
      </c>
      <c r="F16" s="91">
        <v>239</v>
      </c>
      <c r="G16" s="93" t="s">
        <v>104</v>
      </c>
      <c r="H16" s="93" t="s">
        <v>102</v>
      </c>
      <c r="I16" s="88"/>
      <c r="J16" s="94"/>
      <c r="K16" s="94"/>
      <c r="L16" s="94"/>
      <c r="M16" s="94"/>
      <c r="N16" s="37">
        <v>200</v>
      </c>
      <c r="O16" s="94"/>
      <c r="P16" s="94"/>
      <c r="Q16" s="100"/>
      <c r="R16" s="90">
        <f t="shared" si="0"/>
        <v>200</v>
      </c>
      <c r="S16" s="38" t="s">
        <v>82</v>
      </c>
      <c r="T16" s="36" t="s">
        <v>83</v>
      </c>
      <c r="U16" s="1"/>
      <c r="V16" s="1"/>
    </row>
    <row r="17" spans="2:22" ht="14" x14ac:dyDescent="0.3">
      <c r="B17" s="20">
        <v>45628</v>
      </c>
      <c r="C17" s="86" t="s">
        <v>154</v>
      </c>
      <c r="D17" s="87">
        <v>440</v>
      </c>
      <c r="E17" s="92">
        <v>45495</v>
      </c>
      <c r="F17" s="91">
        <v>241</v>
      </c>
      <c r="G17" s="93" t="s">
        <v>92</v>
      </c>
      <c r="H17" s="93" t="s">
        <v>93</v>
      </c>
      <c r="I17" s="88"/>
      <c r="J17" s="94">
        <v>403.64</v>
      </c>
      <c r="K17" s="94"/>
      <c r="L17" s="94"/>
      <c r="M17" s="94"/>
      <c r="N17" s="94"/>
      <c r="O17" s="94"/>
      <c r="P17" s="94"/>
      <c r="Q17" s="100"/>
      <c r="R17" s="90">
        <f t="shared" si="0"/>
        <v>403.64</v>
      </c>
      <c r="S17" s="38" t="s">
        <v>82</v>
      </c>
      <c r="T17" s="36" t="s">
        <v>83</v>
      </c>
      <c r="U17" s="1"/>
      <c r="V17" s="1"/>
    </row>
    <row r="18" spans="2:22" ht="14" x14ac:dyDescent="0.3">
      <c r="B18" s="20">
        <v>45628</v>
      </c>
      <c r="C18" s="86" t="s">
        <v>155</v>
      </c>
      <c r="D18" s="87">
        <v>40</v>
      </c>
      <c r="E18" s="92">
        <v>45495</v>
      </c>
      <c r="F18" s="91">
        <v>241</v>
      </c>
      <c r="G18" s="93" t="s">
        <v>95</v>
      </c>
      <c r="H18" s="93" t="s">
        <v>96</v>
      </c>
      <c r="I18" s="88"/>
      <c r="J18" s="94">
        <v>101</v>
      </c>
      <c r="K18" s="94"/>
      <c r="L18" s="94"/>
      <c r="M18" s="94"/>
      <c r="N18" s="94"/>
      <c r="O18" s="94"/>
      <c r="P18" s="94"/>
      <c r="Q18" s="100"/>
      <c r="R18" s="90">
        <f t="shared" si="0"/>
        <v>101</v>
      </c>
      <c r="S18" s="38" t="s">
        <v>82</v>
      </c>
      <c r="T18" s="36" t="s">
        <v>83</v>
      </c>
      <c r="U18" s="1"/>
      <c r="V18" s="1"/>
    </row>
    <row r="19" spans="2:22" ht="14" x14ac:dyDescent="0.3">
      <c r="B19" s="20">
        <v>45705</v>
      </c>
      <c r="C19" s="86" t="s">
        <v>174</v>
      </c>
      <c r="D19" s="87">
        <v>86.52</v>
      </c>
      <c r="E19" s="92">
        <v>45495</v>
      </c>
      <c r="F19" s="91">
        <v>241</v>
      </c>
      <c r="G19" s="93" t="s">
        <v>107</v>
      </c>
      <c r="H19" s="93" t="s">
        <v>108</v>
      </c>
      <c r="I19" s="88"/>
      <c r="J19" s="94"/>
      <c r="K19" s="94"/>
      <c r="L19" s="94"/>
      <c r="M19" s="94"/>
      <c r="N19" s="94">
        <v>75</v>
      </c>
      <c r="O19" s="94"/>
      <c r="P19" s="94"/>
      <c r="Q19" s="100"/>
      <c r="R19" s="90">
        <f t="shared" si="0"/>
        <v>75</v>
      </c>
      <c r="S19" s="38" t="s">
        <v>82</v>
      </c>
      <c r="T19" s="36" t="s">
        <v>83</v>
      </c>
      <c r="U19" s="1"/>
      <c r="V19" s="1"/>
    </row>
    <row r="20" spans="2:22" ht="14" x14ac:dyDescent="0.3">
      <c r="B20" s="20"/>
      <c r="C20" s="86"/>
      <c r="D20" s="87"/>
      <c r="E20" s="92">
        <v>45554</v>
      </c>
      <c r="F20" s="91">
        <v>242</v>
      </c>
      <c r="G20" s="93" t="s">
        <v>92</v>
      </c>
      <c r="H20" s="93" t="s">
        <v>93</v>
      </c>
      <c r="I20" s="88"/>
      <c r="J20" s="94">
        <v>403.84</v>
      </c>
      <c r="K20" s="94"/>
      <c r="L20" s="94"/>
      <c r="M20" s="94"/>
      <c r="N20" s="94"/>
      <c r="O20" s="94"/>
      <c r="P20" s="94"/>
      <c r="Q20" s="100"/>
      <c r="R20" s="90">
        <f t="shared" si="0"/>
        <v>403.84</v>
      </c>
      <c r="S20" s="38" t="s">
        <v>82</v>
      </c>
      <c r="T20" s="36" t="s">
        <v>83</v>
      </c>
      <c r="U20" s="1"/>
      <c r="V20" s="1"/>
    </row>
    <row r="21" spans="2:22" ht="14" x14ac:dyDescent="0.3">
      <c r="B21" s="20"/>
      <c r="C21" s="86"/>
      <c r="D21" s="87"/>
      <c r="E21" s="92">
        <v>45554</v>
      </c>
      <c r="F21" s="91">
        <v>242</v>
      </c>
      <c r="G21" s="93" t="s">
        <v>95</v>
      </c>
      <c r="H21" s="93" t="s">
        <v>96</v>
      </c>
      <c r="I21" s="88"/>
      <c r="J21" s="94">
        <v>100.8</v>
      </c>
      <c r="K21" s="94"/>
      <c r="L21" s="94"/>
      <c r="M21" s="94"/>
      <c r="N21" s="94"/>
      <c r="O21" s="94"/>
      <c r="P21" s="94"/>
      <c r="Q21" s="100"/>
      <c r="R21" s="90">
        <f t="shared" si="0"/>
        <v>100.8</v>
      </c>
      <c r="S21" s="38" t="s">
        <v>82</v>
      </c>
      <c r="T21" s="36" t="s">
        <v>83</v>
      </c>
      <c r="U21" s="1"/>
      <c r="V21" s="1"/>
    </row>
    <row r="22" spans="2:22" ht="14" x14ac:dyDescent="0.3">
      <c r="B22" s="20"/>
      <c r="C22" s="86"/>
      <c r="D22" s="87"/>
      <c r="E22" s="92">
        <v>45554</v>
      </c>
      <c r="F22" s="91">
        <v>243</v>
      </c>
      <c r="G22" s="93" t="s">
        <v>112</v>
      </c>
      <c r="H22" s="93" t="s">
        <v>113</v>
      </c>
      <c r="I22" s="88"/>
      <c r="J22" s="94"/>
      <c r="K22" s="94"/>
      <c r="L22" s="94">
        <v>161.99</v>
      </c>
      <c r="M22" s="94"/>
      <c r="N22" s="94"/>
      <c r="O22" s="94"/>
      <c r="P22" s="94">
        <v>32.4</v>
      </c>
      <c r="Q22" s="100"/>
      <c r="R22" s="90">
        <f t="shared" si="0"/>
        <v>194.39000000000001</v>
      </c>
      <c r="S22" s="38" t="s">
        <v>82</v>
      </c>
      <c r="T22" s="36" t="s">
        <v>83</v>
      </c>
      <c r="U22" s="1"/>
      <c r="V22" s="1"/>
    </row>
    <row r="23" spans="2:22" ht="14" x14ac:dyDescent="0.3">
      <c r="B23" s="20"/>
      <c r="C23" s="86"/>
      <c r="D23" s="87"/>
      <c r="E23" s="92">
        <v>45583</v>
      </c>
      <c r="F23" s="91">
        <v>244</v>
      </c>
      <c r="G23" s="93" t="s">
        <v>117</v>
      </c>
      <c r="H23" s="93" t="s">
        <v>118</v>
      </c>
      <c r="I23" s="88"/>
      <c r="J23" s="94"/>
      <c r="K23" s="94"/>
      <c r="L23" s="94"/>
      <c r="M23" s="94"/>
      <c r="N23" s="94">
        <v>207.3</v>
      </c>
      <c r="O23" s="94"/>
      <c r="P23" s="94"/>
      <c r="Q23" s="100"/>
      <c r="R23" s="90">
        <f>SUM(J23:Q23)</f>
        <v>207.3</v>
      </c>
      <c r="S23" s="38" t="s">
        <v>82</v>
      </c>
      <c r="T23" s="36" t="s">
        <v>105</v>
      </c>
      <c r="U23" s="1"/>
      <c r="V23" s="1"/>
    </row>
    <row r="24" spans="2:22" ht="14" x14ac:dyDescent="0.3">
      <c r="B24" s="20"/>
      <c r="C24" s="86"/>
      <c r="D24" s="87"/>
      <c r="E24" s="92">
        <v>45583</v>
      </c>
      <c r="F24" s="91">
        <v>244</v>
      </c>
      <c r="G24" s="93" t="s">
        <v>119</v>
      </c>
      <c r="H24" s="93" t="s">
        <v>120</v>
      </c>
      <c r="I24" s="88"/>
      <c r="J24" s="94"/>
      <c r="K24" s="94"/>
      <c r="L24" s="94"/>
      <c r="M24" s="94"/>
      <c r="N24" s="94">
        <v>35.99</v>
      </c>
      <c r="O24" s="94"/>
      <c r="P24" s="94"/>
      <c r="Q24" s="100"/>
      <c r="R24" s="90">
        <f>SUM(J24:Q24)</f>
        <v>35.99</v>
      </c>
      <c r="S24" s="38" t="s">
        <v>82</v>
      </c>
      <c r="T24" s="36" t="s">
        <v>121</v>
      </c>
      <c r="U24" s="1"/>
      <c r="V24" s="1"/>
    </row>
    <row r="25" spans="2:22" ht="14" x14ac:dyDescent="0.3">
      <c r="B25" s="20"/>
      <c r="C25" s="86"/>
      <c r="D25" s="87"/>
      <c r="E25" s="92">
        <v>45586</v>
      </c>
      <c r="F25" s="91">
        <v>244</v>
      </c>
      <c r="G25" s="93" t="s">
        <v>101</v>
      </c>
      <c r="H25" s="93" t="s">
        <v>122</v>
      </c>
      <c r="I25" s="88"/>
      <c r="J25" s="94"/>
      <c r="K25" s="94"/>
      <c r="L25" s="94"/>
      <c r="M25" s="94"/>
      <c r="N25" s="94">
        <v>250</v>
      </c>
      <c r="O25" s="94"/>
      <c r="P25" s="94"/>
      <c r="Q25" s="100"/>
      <c r="R25" s="90">
        <f t="shared" ref="R25:R40" si="1">SUM(J25:Q25)</f>
        <v>250</v>
      </c>
      <c r="S25" s="38" t="s">
        <v>82</v>
      </c>
      <c r="T25" s="36" t="s">
        <v>83</v>
      </c>
      <c r="U25" s="1"/>
      <c r="V25" s="1"/>
    </row>
    <row r="26" spans="2:22" ht="14" x14ac:dyDescent="0.3">
      <c r="B26" s="20"/>
      <c r="C26" s="86"/>
      <c r="D26" s="87"/>
      <c r="E26" s="92">
        <v>45586</v>
      </c>
      <c r="F26" s="91">
        <v>244</v>
      </c>
      <c r="G26" s="93" t="s">
        <v>104</v>
      </c>
      <c r="H26" s="93" t="s">
        <v>125</v>
      </c>
      <c r="I26" s="88"/>
      <c r="J26" s="94"/>
      <c r="K26" s="94"/>
      <c r="L26" s="94"/>
      <c r="M26" s="94"/>
      <c r="N26" s="94">
        <v>200</v>
      </c>
      <c r="O26" s="94"/>
      <c r="P26" s="94"/>
      <c r="Q26" s="100"/>
      <c r="R26" s="90">
        <f t="shared" si="1"/>
        <v>200</v>
      </c>
      <c r="S26" s="38" t="s">
        <v>82</v>
      </c>
      <c r="T26" s="36" t="s">
        <v>83</v>
      </c>
      <c r="U26" s="1"/>
      <c r="V26" s="1"/>
    </row>
    <row r="27" spans="2:22" ht="14" x14ac:dyDescent="0.3">
      <c r="B27" s="20"/>
      <c r="C27" s="86"/>
      <c r="D27" s="87"/>
      <c r="E27" s="92">
        <v>45586</v>
      </c>
      <c r="F27" s="91">
        <v>244</v>
      </c>
      <c r="G27" s="93" t="s">
        <v>124</v>
      </c>
      <c r="H27" s="93" t="s">
        <v>122</v>
      </c>
      <c r="I27" s="88"/>
      <c r="J27" s="94"/>
      <c r="K27" s="94"/>
      <c r="L27" s="94"/>
      <c r="M27" s="94"/>
      <c r="N27" s="94">
        <v>50</v>
      </c>
      <c r="O27" s="94"/>
      <c r="P27" s="94"/>
      <c r="Q27" s="100"/>
      <c r="R27" s="90">
        <f t="shared" si="1"/>
        <v>50</v>
      </c>
      <c r="S27" s="38" t="s">
        <v>82</v>
      </c>
      <c r="T27" s="36" t="s">
        <v>83</v>
      </c>
      <c r="U27" s="1"/>
      <c r="V27" s="1"/>
    </row>
    <row r="28" spans="2:22" ht="14" x14ac:dyDescent="0.3">
      <c r="B28" s="20"/>
      <c r="C28" s="86"/>
      <c r="D28" s="87"/>
      <c r="E28" s="92">
        <v>45586</v>
      </c>
      <c r="F28" s="91">
        <v>243</v>
      </c>
      <c r="G28" s="93" t="s">
        <v>126</v>
      </c>
      <c r="H28" s="93" t="s">
        <v>129</v>
      </c>
      <c r="I28" s="88"/>
      <c r="J28" s="94"/>
      <c r="K28" s="94"/>
      <c r="L28" s="94"/>
      <c r="M28" s="94"/>
      <c r="N28" s="94">
        <v>42</v>
      </c>
      <c r="O28" s="94"/>
      <c r="P28" s="94"/>
      <c r="Q28" s="100"/>
      <c r="R28" s="90">
        <f t="shared" si="1"/>
        <v>42</v>
      </c>
      <c r="S28" s="38" t="s">
        <v>82</v>
      </c>
      <c r="T28" s="36" t="s">
        <v>83</v>
      </c>
      <c r="U28" s="1"/>
      <c r="V28" s="1"/>
    </row>
    <row r="29" spans="2:22" ht="14" x14ac:dyDescent="0.3">
      <c r="B29" s="20"/>
      <c r="C29" s="86"/>
      <c r="D29" s="87"/>
      <c r="E29" s="92">
        <v>45586</v>
      </c>
      <c r="F29" s="91">
        <v>244</v>
      </c>
      <c r="G29" s="93" t="s">
        <v>127</v>
      </c>
      <c r="H29" s="93" t="s">
        <v>128</v>
      </c>
      <c r="I29" s="88"/>
      <c r="J29" s="94"/>
      <c r="K29" s="94"/>
      <c r="L29" s="94">
        <v>61.46</v>
      </c>
      <c r="M29" s="94"/>
      <c r="N29" s="94"/>
      <c r="O29" s="94"/>
      <c r="P29" s="94"/>
      <c r="Q29" s="100"/>
      <c r="R29" s="90">
        <f t="shared" si="1"/>
        <v>61.46</v>
      </c>
      <c r="S29" s="38" t="s">
        <v>82</v>
      </c>
      <c r="T29" s="36" t="s">
        <v>83</v>
      </c>
      <c r="U29" s="1"/>
      <c r="V29" s="1"/>
    </row>
    <row r="30" spans="2:22" ht="14" x14ac:dyDescent="0.3">
      <c r="B30" s="20"/>
      <c r="C30" s="86"/>
      <c r="D30" s="87"/>
      <c r="E30" s="92">
        <v>45624</v>
      </c>
      <c r="F30" s="91">
        <v>244</v>
      </c>
      <c r="G30" s="93" t="s">
        <v>137</v>
      </c>
      <c r="H30" s="93" t="s">
        <v>135</v>
      </c>
      <c r="I30" s="88"/>
      <c r="J30" s="94"/>
      <c r="K30" s="94"/>
      <c r="L30" s="94"/>
      <c r="M30" s="94"/>
      <c r="N30" s="94">
        <v>40</v>
      </c>
      <c r="O30" s="94"/>
      <c r="P30" s="94"/>
      <c r="Q30" s="100"/>
      <c r="R30" s="90">
        <f t="shared" si="1"/>
        <v>40</v>
      </c>
      <c r="S30" s="38" t="s">
        <v>82</v>
      </c>
      <c r="T30" s="36" t="s">
        <v>105</v>
      </c>
      <c r="U30" s="1"/>
      <c r="V30" s="1"/>
    </row>
    <row r="31" spans="2:22" ht="14" x14ac:dyDescent="0.3">
      <c r="B31" s="20"/>
      <c r="C31" s="86"/>
      <c r="D31" s="87"/>
      <c r="E31" s="92">
        <v>45624</v>
      </c>
      <c r="F31" s="91">
        <v>244</v>
      </c>
      <c r="G31" s="93" t="s">
        <v>95</v>
      </c>
      <c r="H31" s="93" t="s">
        <v>96</v>
      </c>
      <c r="I31" s="88"/>
      <c r="J31" s="94">
        <v>106.8</v>
      </c>
      <c r="K31" s="94"/>
      <c r="L31" s="94"/>
      <c r="M31" s="94"/>
      <c r="N31" s="94"/>
      <c r="O31" s="94"/>
      <c r="P31" s="94"/>
      <c r="Q31" s="100"/>
      <c r="R31" s="90">
        <f t="shared" si="1"/>
        <v>106.8</v>
      </c>
      <c r="S31" s="38" t="s">
        <v>82</v>
      </c>
      <c r="T31" s="36" t="s">
        <v>83</v>
      </c>
      <c r="U31" s="1"/>
      <c r="V31" s="1"/>
    </row>
    <row r="32" spans="2:22" ht="14" x14ac:dyDescent="0.3">
      <c r="B32" s="20"/>
      <c r="C32" s="86"/>
      <c r="D32" s="87"/>
      <c r="E32" s="92">
        <v>45624</v>
      </c>
      <c r="F32" s="91">
        <v>244</v>
      </c>
      <c r="G32" s="93" t="s">
        <v>138</v>
      </c>
      <c r="H32" s="93" t="s">
        <v>136</v>
      </c>
      <c r="I32" s="88"/>
      <c r="J32" s="94">
        <v>426.66</v>
      </c>
      <c r="K32" s="94"/>
      <c r="L32" s="94"/>
      <c r="M32" s="94"/>
      <c r="N32" s="94"/>
      <c r="O32" s="94"/>
      <c r="P32" s="94"/>
      <c r="Q32" s="100"/>
      <c r="R32" s="90">
        <f t="shared" si="1"/>
        <v>426.66</v>
      </c>
      <c r="S32" s="38" t="s">
        <v>82</v>
      </c>
      <c r="T32" s="36" t="s">
        <v>83</v>
      </c>
      <c r="U32" s="1"/>
      <c r="V32" s="1"/>
    </row>
    <row r="33" spans="2:22" ht="14" x14ac:dyDescent="0.3">
      <c r="B33" s="20"/>
      <c r="C33" s="86"/>
      <c r="D33" s="87"/>
      <c r="E33" s="92">
        <v>45624</v>
      </c>
      <c r="F33" s="91">
        <v>244</v>
      </c>
      <c r="G33" s="93" t="s">
        <v>139</v>
      </c>
      <c r="H33" s="93" t="s">
        <v>140</v>
      </c>
      <c r="I33" s="88"/>
      <c r="J33" s="94"/>
      <c r="K33" s="94"/>
      <c r="L33" s="94"/>
      <c r="M33" s="94"/>
      <c r="N33" s="94">
        <v>43.32</v>
      </c>
      <c r="O33" s="94"/>
      <c r="P33" s="94">
        <v>8.66</v>
      </c>
      <c r="Q33" s="100"/>
      <c r="R33" s="90">
        <f t="shared" si="1"/>
        <v>51.980000000000004</v>
      </c>
      <c r="S33" s="38" t="s">
        <v>82</v>
      </c>
      <c r="T33" s="36" t="s">
        <v>140</v>
      </c>
      <c r="U33" s="1"/>
      <c r="V33" s="1"/>
    </row>
    <row r="34" spans="2:22" ht="14" x14ac:dyDescent="0.3">
      <c r="B34" s="20"/>
      <c r="C34" s="86"/>
      <c r="D34" s="87"/>
      <c r="E34" s="92">
        <v>45624</v>
      </c>
      <c r="F34" s="91">
        <v>244</v>
      </c>
      <c r="G34" s="93" t="s">
        <v>138</v>
      </c>
      <c r="H34" s="93" t="s">
        <v>141</v>
      </c>
      <c r="I34" s="88"/>
      <c r="J34" s="94"/>
      <c r="K34" s="94"/>
      <c r="L34" s="94"/>
      <c r="M34" s="94"/>
      <c r="N34" s="94">
        <v>21</v>
      </c>
      <c r="O34" s="94"/>
      <c r="P34" s="94"/>
      <c r="Q34" s="100"/>
      <c r="R34" s="90">
        <f t="shared" si="1"/>
        <v>21</v>
      </c>
      <c r="S34" s="38" t="s">
        <v>82</v>
      </c>
      <c r="T34" s="36" t="s">
        <v>105</v>
      </c>
      <c r="U34" s="1"/>
      <c r="V34" s="1"/>
    </row>
    <row r="35" spans="2:22" ht="14" x14ac:dyDescent="0.3">
      <c r="B35" s="20"/>
      <c r="C35" s="86"/>
      <c r="D35" s="87"/>
      <c r="E35" s="92">
        <v>45624</v>
      </c>
      <c r="F35" s="91">
        <v>244</v>
      </c>
      <c r="G35" s="93" t="s">
        <v>138</v>
      </c>
      <c r="H35" s="93" t="s">
        <v>144</v>
      </c>
      <c r="I35" s="88"/>
      <c r="J35" s="94"/>
      <c r="K35" s="94"/>
      <c r="L35" s="94"/>
      <c r="M35" s="94"/>
      <c r="N35" s="94">
        <v>6.45</v>
      </c>
      <c r="O35" s="94"/>
      <c r="P35" s="94"/>
      <c r="Q35" s="100"/>
      <c r="R35" s="90">
        <f t="shared" si="1"/>
        <v>6.45</v>
      </c>
      <c r="S35" s="38" t="s">
        <v>82</v>
      </c>
      <c r="T35" s="36" t="s">
        <v>140</v>
      </c>
      <c r="U35" s="1"/>
      <c r="V35" s="1"/>
    </row>
    <row r="36" spans="2:22" ht="14" x14ac:dyDescent="0.3">
      <c r="B36" s="20"/>
      <c r="C36" s="86"/>
      <c r="D36" s="87"/>
      <c r="E36" s="92">
        <v>45624</v>
      </c>
      <c r="F36" s="91">
        <v>244</v>
      </c>
      <c r="G36" s="93" t="s">
        <v>142</v>
      </c>
      <c r="H36" s="93" t="s">
        <v>143</v>
      </c>
      <c r="I36" s="88"/>
      <c r="J36" s="94"/>
      <c r="K36" s="94"/>
      <c r="L36" s="94"/>
      <c r="M36" s="94"/>
      <c r="N36" s="94">
        <v>10.35</v>
      </c>
      <c r="O36" s="94"/>
      <c r="P36" s="94"/>
      <c r="Q36" s="100"/>
      <c r="R36" s="90">
        <f t="shared" si="1"/>
        <v>10.35</v>
      </c>
      <c r="S36" s="38" t="s">
        <v>82</v>
      </c>
      <c r="T36" s="36" t="s">
        <v>105</v>
      </c>
      <c r="U36" s="1"/>
      <c r="V36" s="1"/>
    </row>
    <row r="37" spans="2:22" ht="14" x14ac:dyDescent="0.3">
      <c r="B37" s="20"/>
      <c r="C37" s="86"/>
      <c r="D37" s="87"/>
      <c r="E37" s="92">
        <v>45639</v>
      </c>
      <c r="F37" s="91">
        <v>245</v>
      </c>
      <c r="G37" s="93" t="s">
        <v>157</v>
      </c>
      <c r="H37" s="93" t="s">
        <v>156</v>
      </c>
      <c r="I37" s="88"/>
      <c r="J37" s="94"/>
      <c r="K37" s="94"/>
      <c r="L37" s="94"/>
      <c r="M37" s="94"/>
      <c r="N37" s="94">
        <v>276.83</v>
      </c>
      <c r="O37" s="94"/>
      <c r="P37" s="94"/>
      <c r="Q37" s="100"/>
      <c r="R37" s="90">
        <f t="shared" si="1"/>
        <v>276.83</v>
      </c>
      <c r="S37" s="38" t="s">
        <v>82</v>
      </c>
      <c r="T37" s="36" t="s">
        <v>105</v>
      </c>
      <c r="U37" s="1"/>
      <c r="V37" s="1"/>
    </row>
    <row r="38" spans="2:22" ht="14" x14ac:dyDescent="0.3">
      <c r="B38" s="20"/>
      <c r="C38" s="86"/>
      <c r="D38" s="87"/>
      <c r="E38" s="92">
        <v>45639</v>
      </c>
      <c r="F38" s="91">
        <v>245</v>
      </c>
      <c r="G38" s="93" t="s">
        <v>139</v>
      </c>
      <c r="H38" s="93" t="s">
        <v>158</v>
      </c>
      <c r="I38" s="88"/>
      <c r="J38" s="94"/>
      <c r="K38" s="94"/>
      <c r="L38" s="94"/>
      <c r="M38" s="94"/>
      <c r="N38" s="94">
        <v>86.52</v>
      </c>
      <c r="O38" s="94"/>
      <c r="P38" s="94"/>
      <c r="Q38" s="100"/>
      <c r="R38" s="90">
        <f t="shared" si="1"/>
        <v>86.52</v>
      </c>
      <c r="S38" s="38" t="s">
        <v>82</v>
      </c>
      <c r="T38" s="36" t="s">
        <v>105</v>
      </c>
      <c r="U38" s="1"/>
      <c r="V38" s="1"/>
    </row>
    <row r="39" spans="2:22" ht="14" x14ac:dyDescent="0.3">
      <c r="B39" s="20"/>
      <c r="C39" s="86"/>
      <c r="D39" s="87"/>
      <c r="E39" s="92">
        <v>45680</v>
      </c>
      <c r="F39" s="91">
        <v>245</v>
      </c>
      <c r="G39" s="93" t="s">
        <v>95</v>
      </c>
      <c r="H39" s="93" t="s">
        <v>96</v>
      </c>
      <c r="I39" s="88"/>
      <c r="J39" s="94">
        <v>126</v>
      </c>
      <c r="K39" s="94"/>
      <c r="L39" s="94"/>
      <c r="M39" s="94"/>
      <c r="N39" s="94"/>
      <c r="O39" s="94"/>
      <c r="P39" s="94"/>
      <c r="Q39" s="100"/>
      <c r="R39" s="90">
        <v>126</v>
      </c>
      <c r="S39" s="38" t="s">
        <v>82</v>
      </c>
      <c r="T39" s="36" t="s">
        <v>83</v>
      </c>
      <c r="U39" s="1"/>
      <c r="V39" s="1"/>
    </row>
    <row r="40" spans="2:22" ht="14" x14ac:dyDescent="0.3">
      <c r="B40" s="20"/>
      <c r="C40" s="86"/>
      <c r="D40" s="87"/>
      <c r="E40" s="92">
        <v>45680</v>
      </c>
      <c r="F40" s="101">
        <v>245</v>
      </c>
      <c r="G40" s="36" t="s">
        <v>139</v>
      </c>
      <c r="H40" s="36" t="s">
        <v>93</v>
      </c>
      <c r="I40" s="88"/>
      <c r="J40" s="37">
        <v>504.18</v>
      </c>
      <c r="K40" s="37"/>
      <c r="L40" s="37"/>
      <c r="M40" s="37"/>
      <c r="N40" s="37"/>
      <c r="O40" s="37"/>
      <c r="P40" s="37"/>
      <c r="Q40" s="89"/>
      <c r="R40" s="90">
        <f t="shared" si="1"/>
        <v>504.18</v>
      </c>
      <c r="S40" s="38" t="s">
        <v>82</v>
      </c>
      <c r="T40" s="36" t="s">
        <v>83</v>
      </c>
      <c r="U40" s="1"/>
      <c r="V40" s="1"/>
    </row>
    <row r="41" spans="2:22" ht="14" x14ac:dyDescent="0.3">
      <c r="B41" s="20"/>
      <c r="C41" s="86"/>
      <c r="D41" s="87"/>
      <c r="E41" s="92">
        <v>45734</v>
      </c>
      <c r="F41" s="179">
        <v>247</v>
      </c>
      <c r="G41" s="36" t="s">
        <v>163</v>
      </c>
      <c r="H41" s="36" t="s">
        <v>162</v>
      </c>
      <c r="I41" s="88"/>
      <c r="J41" s="37"/>
      <c r="K41" s="37"/>
      <c r="L41" s="37">
        <v>4.25</v>
      </c>
      <c r="M41" s="37"/>
      <c r="N41" s="37"/>
      <c r="O41" s="37"/>
      <c r="P41" s="37"/>
      <c r="Q41" s="89"/>
      <c r="R41" s="180">
        <v>4.25</v>
      </c>
      <c r="S41" s="38" t="s">
        <v>82</v>
      </c>
      <c r="T41" s="36" t="s">
        <v>83</v>
      </c>
      <c r="U41" s="1"/>
      <c r="V41" s="1"/>
    </row>
    <row r="42" spans="2:22" ht="14" x14ac:dyDescent="0.3">
      <c r="B42" s="20"/>
      <c r="C42" s="86"/>
      <c r="D42" s="87"/>
      <c r="E42" s="92">
        <v>45736</v>
      </c>
      <c r="F42" s="179">
        <v>247</v>
      </c>
      <c r="G42" s="36" t="s">
        <v>138</v>
      </c>
      <c r="H42" s="36" t="s">
        <v>93</v>
      </c>
      <c r="I42" s="88"/>
      <c r="J42" s="37">
        <v>429.54</v>
      </c>
      <c r="K42" s="37"/>
      <c r="L42" s="37"/>
      <c r="M42" s="37"/>
      <c r="N42" s="37"/>
      <c r="O42" s="37"/>
      <c r="P42" s="37"/>
      <c r="Q42" s="89"/>
      <c r="R42" s="180">
        <v>429.54</v>
      </c>
      <c r="S42" s="38" t="s">
        <v>82</v>
      </c>
      <c r="T42" s="36" t="s">
        <v>83</v>
      </c>
      <c r="U42" s="1"/>
      <c r="V42" s="1"/>
    </row>
    <row r="43" spans="2:22" ht="14" x14ac:dyDescent="0.3">
      <c r="B43" s="20"/>
      <c r="C43" s="86"/>
      <c r="D43" s="87"/>
      <c r="E43" s="92">
        <v>45736</v>
      </c>
      <c r="F43" s="179">
        <v>247</v>
      </c>
      <c r="G43" s="36" t="s">
        <v>95</v>
      </c>
      <c r="H43" s="36" t="s">
        <v>96</v>
      </c>
      <c r="I43" s="88"/>
      <c r="J43" s="37">
        <v>107.4</v>
      </c>
      <c r="K43" s="37"/>
      <c r="L43" s="37"/>
      <c r="M43" s="37"/>
      <c r="N43" s="37"/>
      <c r="O43" s="37"/>
      <c r="P43" s="37"/>
      <c r="Q43" s="89"/>
      <c r="R43" s="180">
        <v>107.4</v>
      </c>
      <c r="S43" s="38" t="s">
        <v>82</v>
      </c>
      <c r="T43" s="36" t="s">
        <v>83</v>
      </c>
      <c r="U43" s="1"/>
      <c r="V43" s="1"/>
    </row>
    <row r="44" spans="2:22" ht="14" x14ac:dyDescent="0.3">
      <c r="B44" s="20"/>
      <c r="C44" s="86"/>
      <c r="D44" s="87"/>
      <c r="E44" s="92">
        <v>45736</v>
      </c>
      <c r="F44" s="179">
        <v>247</v>
      </c>
      <c r="G44" s="36" t="s">
        <v>177</v>
      </c>
      <c r="H44" s="36" t="s">
        <v>164</v>
      </c>
      <c r="I44" s="88"/>
      <c r="J44" s="37"/>
      <c r="K44" s="37"/>
      <c r="L44" s="37"/>
      <c r="M44" s="37">
        <v>35</v>
      </c>
      <c r="N44" s="37"/>
      <c r="O44" s="37"/>
      <c r="P44" s="37">
        <v>7</v>
      </c>
      <c r="Q44" s="89"/>
      <c r="R44" s="180">
        <v>42</v>
      </c>
      <c r="S44" s="38" t="s">
        <v>82</v>
      </c>
      <c r="T44" s="36" t="s">
        <v>83</v>
      </c>
      <c r="U44" s="1"/>
      <c r="V44" s="1"/>
    </row>
    <row r="45" spans="2:22" ht="14" x14ac:dyDescent="0.3">
      <c r="B45" s="21"/>
      <c r="C45" s="102"/>
      <c r="D45" s="103">
        <f>SUM(D6:D40)</f>
        <v>7725.83</v>
      </c>
      <c r="E45" s="104"/>
      <c r="F45" s="105"/>
      <c r="G45" s="106"/>
      <c r="H45" s="42"/>
      <c r="I45" s="107"/>
      <c r="J45" s="103">
        <f>SUM(J6:J44)</f>
        <v>3215.3799999999997</v>
      </c>
      <c r="K45" s="103">
        <f t="shared" ref="K45:R45" si="2">SUM(K6:K44)</f>
        <v>0</v>
      </c>
      <c r="L45" s="103">
        <f t="shared" si="2"/>
        <v>744.58</v>
      </c>
      <c r="M45" s="103">
        <f t="shared" si="2"/>
        <v>35</v>
      </c>
      <c r="N45" s="103">
        <f t="shared" si="2"/>
        <v>1719.7599999999998</v>
      </c>
      <c r="O45" s="103">
        <f t="shared" si="2"/>
        <v>0</v>
      </c>
      <c r="P45" s="103">
        <f t="shared" si="2"/>
        <v>64.47</v>
      </c>
      <c r="Q45" s="103">
        <f t="shared" si="2"/>
        <v>0</v>
      </c>
      <c r="R45" s="103">
        <f t="shared" si="2"/>
        <v>5779.1900000000005</v>
      </c>
      <c r="S45" s="87"/>
      <c r="T45" s="37"/>
      <c r="U45" s="1"/>
      <c r="V45" s="1"/>
    </row>
    <row r="46" spans="2:22" ht="14" x14ac:dyDescent="0.3">
      <c r="C46" s="96"/>
      <c r="D46" s="108"/>
      <c r="E46" s="108"/>
      <c r="F46" s="108"/>
      <c r="G46" s="108"/>
      <c r="H46" s="108"/>
      <c r="I46" s="108"/>
      <c r="J46" s="108"/>
      <c r="K46" s="108"/>
      <c r="L46" s="36"/>
      <c r="M46" s="36"/>
      <c r="N46" s="37"/>
      <c r="O46" s="37"/>
      <c r="P46" s="37"/>
      <c r="Q46" s="37"/>
      <c r="R46" s="37"/>
      <c r="S46" s="87"/>
      <c r="T46" s="37"/>
    </row>
    <row r="47" spans="2:22" ht="14" x14ac:dyDescent="0.3">
      <c r="B47" s="6"/>
      <c r="C47" s="108"/>
      <c r="D47" s="108"/>
      <c r="E47" s="108"/>
      <c r="F47" s="108"/>
      <c r="G47" s="108"/>
      <c r="H47" s="108"/>
      <c r="I47" s="108"/>
      <c r="J47" s="108"/>
      <c r="K47" s="108"/>
      <c r="L47" s="36"/>
      <c r="M47" s="36"/>
      <c r="N47" s="37"/>
      <c r="O47" s="37"/>
      <c r="P47" s="37"/>
      <c r="Q47" s="37" t="s">
        <v>43</v>
      </c>
      <c r="R47" s="37">
        <f>SUM(J45:O45)</f>
        <v>5714.7199999999993</v>
      </c>
      <c r="S47" s="87"/>
      <c r="T47" s="37"/>
    </row>
    <row r="48" spans="2:22" ht="14" x14ac:dyDescent="0.3">
      <c r="B48" s="6"/>
      <c r="C48" s="108"/>
      <c r="D48" s="108"/>
      <c r="E48" s="108"/>
      <c r="F48" s="108"/>
      <c r="G48" s="108"/>
      <c r="H48" s="108"/>
      <c r="I48" s="108"/>
      <c r="J48" s="108"/>
      <c r="K48" s="108"/>
      <c r="L48" s="36"/>
      <c r="M48" s="36"/>
      <c r="N48" s="37"/>
      <c r="O48" s="37"/>
      <c r="P48" s="37"/>
      <c r="Q48" s="37"/>
      <c r="R48" s="37"/>
      <c r="S48" s="87"/>
      <c r="T48" s="37"/>
    </row>
    <row r="49" spans="2:20" ht="14" x14ac:dyDescent="0.3">
      <c r="B49" s="6"/>
      <c r="C49" s="108"/>
      <c r="D49" s="139" t="s">
        <v>54</v>
      </c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</row>
    <row r="50" spans="2:20" ht="14" x14ac:dyDescent="0.3">
      <c r="B50" s="6"/>
      <c r="C50" s="108"/>
      <c r="D50" s="108"/>
      <c r="E50" s="36"/>
      <c r="F50" s="36"/>
      <c r="G50" s="108"/>
      <c r="H50" s="108"/>
      <c r="I50" s="40"/>
      <c r="J50" s="108"/>
      <c r="K50" s="108"/>
      <c r="L50" s="36"/>
      <c r="M50" s="36"/>
      <c r="N50" s="37"/>
      <c r="O50" s="37"/>
      <c r="P50" s="37"/>
      <c r="Q50" s="37"/>
      <c r="R50" s="37"/>
      <c r="S50" s="87"/>
      <c r="T50" s="37"/>
    </row>
    <row r="51" spans="2:20" ht="14" x14ac:dyDescent="0.3">
      <c r="B51" s="6"/>
      <c r="C51" s="108"/>
      <c r="D51" s="108"/>
      <c r="E51" s="37"/>
      <c r="F51" s="37"/>
      <c r="G51" s="156" t="s">
        <v>115</v>
      </c>
      <c r="H51" s="108"/>
      <c r="I51" s="108"/>
      <c r="J51" s="108"/>
      <c r="K51" s="108"/>
      <c r="L51" s="36"/>
      <c r="M51" s="36"/>
      <c r="N51" s="37"/>
      <c r="O51" s="37"/>
      <c r="P51" s="37"/>
      <c r="Q51" s="37"/>
      <c r="R51" s="37"/>
    </row>
    <row r="52" spans="2:20" ht="14" x14ac:dyDescent="0.3">
      <c r="B52" s="6"/>
      <c r="C52" s="108"/>
      <c r="D52" s="108"/>
      <c r="E52" s="37"/>
      <c r="F52" s="37"/>
      <c r="G52" s="109"/>
      <c r="H52" s="108"/>
      <c r="I52" s="108"/>
      <c r="J52" s="108"/>
      <c r="K52" s="108"/>
      <c r="L52" s="36"/>
      <c r="M52" s="36"/>
      <c r="N52" s="37"/>
      <c r="O52" s="37"/>
      <c r="P52" s="37"/>
      <c r="Q52" s="37"/>
      <c r="R52" s="37"/>
    </row>
    <row r="53" spans="2:20" x14ac:dyDescent="0.25">
      <c r="B53" s="6"/>
      <c r="C53" s="6"/>
      <c r="E53" s="140" t="s">
        <v>59</v>
      </c>
      <c r="F53" s="140"/>
      <c r="G53" s="141"/>
      <c r="H53" s="141"/>
      <c r="I53" s="7"/>
      <c r="J53" s="7"/>
      <c r="K53" s="7"/>
    </row>
    <row r="54" spans="2:20" ht="13" x14ac:dyDescent="0.3">
      <c r="B54" s="6"/>
      <c r="C54" s="6"/>
      <c r="E54" s="142" t="s">
        <v>57</v>
      </c>
      <c r="F54" s="142"/>
      <c r="G54" s="143"/>
      <c r="H54" s="143"/>
      <c r="I54" s="19"/>
      <c r="J54" s="19"/>
      <c r="K54" s="19"/>
      <c r="L54" s="19"/>
      <c r="M54" s="50"/>
      <c r="N54" s="10"/>
      <c r="O54" s="10"/>
      <c r="R54" s="8"/>
    </row>
    <row r="55" spans="2:20" ht="13" x14ac:dyDescent="0.3">
      <c r="B55" s="6"/>
      <c r="C55" s="6"/>
      <c r="E55" s="8"/>
      <c r="F55" s="8"/>
    </row>
    <row r="56" spans="2:20" ht="13" x14ac:dyDescent="0.3">
      <c r="B56" s="6"/>
      <c r="C56" s="6"/>
      <c r="G56" s="8"/>
      <c r="I56" s="144"/>
      <c r="J56" s="3"/>
      <c r="K56" s="3"/>
      <c r="L56" s="3"/>
      <c r="M56" s="3"/>
      <c r="S56" s="145"/>
    </row>
    <row r="57" spans="2:20" ht="13" x14ac:dyDescent="0.3">
      <c r="B57" s="6"/>
      <c r="C57" s="6"/>
      <c r="J57" s="3"/>
      <c r="K57" s="3"/>
      <c r="L57" s="3"/>
      <c r="M57" s="3"/>
      <c r="N57" s="19"/>
      <c r="O57" s="6"/>
      <c r="P57" s="19"/>
      <c r="Q57" s="19"/>
      <c r="R57" s="50"/>
    </row>
    <row r="58" spans="2:20" ht="13" x14ac:dyDescent="0.3">
      <c r="B58" s="6"/>
      <c r="C58" s="6"/>
      <c r="E58" s="147"/>
      <c r="J58" s="8"/>
      <c r="K58" s="8"/>
      <c r="L58" s="8"/>
      <c r="M58" s="8"/>
    </row>
    <row r="59" spans="2:20" x14ac:dyDescent="0.25">
      <c r="B59" s="6"/>
      <c r="C59" s="6"/>
      <c r="E59" s="147"/>
    </row>
    <row r="60" spans="2:20" ht="13" x14ac:dyDescent="0.3">
      <c r="B60" s="6"/>
      <c r="C60" s="6"/>
      <c r="E60" s="147"/>
      <c r="S60" s="146"/>
    </row>
    <row r="61" spans="2:20" ht="13" x14ac:dyDescent="0.3">
      <c r="B61" s="6"/>
      <c r="C61" s="6"/>
      <c r="E61" s="147"/>
      <c r="H61" s="147"/>
      <c r="N61" s="8"/>
      <c r="O61" s="8"/>
      <c r="P61" s="8"/>
      <c r="Q61" s="8"/>
      <c r="R61" s="8"/>
    </row>
    <row r="62" spans="2:20" ht="13" x14ac:dyDescent="0.3">
      <c r="B62" s="6"/>
      <c r="C62" s="6"/>
      <c r="E62" s="147"/>
      <c r="G62" s="19"/>
      <c r="H62" s="148"/>
      <c r="I62" s="149"/>
      <c r="J62" s="3"/>
      <c r="K62" s="3"/>
      <c r="L62" s="3"/>
      <c r="M62" s="3"/>
    </row>
    <row r="63" spans="2:20" x14ac:dyDescent="0.25">
      <c r="B63" s="6"/>
      <c r="C63" s="6"/>
      <c r="E63" s="147"/>
      <c r="G63" s="147"/>
      <c r="H63" s="148"/>
      <c r="I63" s="3"/>
      <c r="J63" s="3"/>
      <c r="K63" s="3"/>
      <c r="L63" s="3"/>
      <c r="M63" s="3"/>
    </row>
    <row r="64" spans="2:20" x14ac:dyDescent="0.25">
      <c r="B64" s="6"/>
      <c r="C64" s="6"/>
      <c r="G64" s="147"/>
      <c r="H64" s="148"/>
      <c r="I64" s="3"/>
      <c r="J64" s="3"/>
      <c r="K64" s="3"/>
      <c r="L64" s="3"/>
      <c r="M64" s="3"/>
    </row>
    <row r="65" spans="2:13" ht="13" x14ac:dyDescent="0.3">
      <c r="B65" s="6"/>
      <c r="C65" s="6"/>
      <c r="H65" s="148"/>
      <c r="I65" s="3"/>
      <c r="J65" s="8"/>
      <c r="K65" s="8"/>
      <c r="L65" s="8"/>
      <c r="M65" s="8"/>
    </row>
    <row r="66" spans="2:13" ht="13" x14ac:dyDescent="0.3">
      <c r="B66" s="6"/>
      <c r="C66" s="6"/>
      <c r="G66" s="19"/>
      <c r="H66" s="3"/>
      <c r="I66" s="3"/>
      <c r="J66" s="3"/>
      <c r="K66" s="3"/>
      <c r="L66" s="3"/>
      <c r="M66" s="3"/>
    </row>
    <row r="67" spans="2:13" ht="13" x14ac:dyDescent="0.3">
      <c r="B67" s="6"/>
      <c r="C67" s="6"/>
      <c r="H67" s="3"/>
      <c r="I67" s="3"/>
      <c r="J67" s="8"/>
      <c r="K67" s="8"/>
      <c r="L67" s="8"/>
      <c r="M67" s="8"/>
    </row>
    <row r="68" spans="2:13" ht="13" x14ac:dyDescent="0.3">
      <c r="B68" s="6"/>
      <c r="C68" s="6"/>
      <c r="G68" s="19"/>
      <c r="H68" s="3"/>
      <c r="I68" s="3"/>
      <c r="J68" s="3"/>
      <c r="K68" s="3"/>
      <c r="L68" s="3"/>
      <c r="M68" s="3"/>
    </row>
    <row r="69" spans="2:13" ht="13" x14ac:dyDescent="0.3">
      <c r="B69" s="6"/>
      <c r="C69" s="6"/>
      <c r="G69" s="19"/>
      <c r="H69" s="3"/>
      <c r="I69" s="3"/>
      <c r="J69" s="3"/>
      <c r="K69" s="3"/>
      <c r="L69" s="3"/>
      <c r="M69" s="3"/>
    </row>
    <row r="70" spans="2:13" ht="13" x14ac:dyDescent="0.3">
      <c r="B70" s="6"/>
      <c r="C70" s="6"/>
      <c r="G70" s="19"/>
      <c r="H70" s="3"/>
      <c r="I70" s="3"/>
      <c r="J70" s="3"/>
      <c r="K70" s="3"/>
      <c r="L70" s="3"/>
      <c r="M70" s="3"/>
    </row>
    <row r="71" spans="2:13" ht="13" x14ac:dyDescent="0.3">
      <c r="B71" s="6"/>
      <c r="C71" s="6"/>
      <c r="H71" s="3"/>
      <c r="I71" s="3"/>
      <c r="J71" s="8"/>
      <c r="K71" s="8"/>
      <c r="L71" s="8"/>
      <c r="M71" s="8"/>
    </row>
    <row r="72" spans="2:13" ht="13" x14ac:dyDescent="0.3">
      <c r="B72" s="6"/>
      <c r="C72" s="6"/>
      <c r="H72" s="3"/>
      <c r="I72" s="3"/>
      <c r="J72" s="8"/>
      <c r="K72" s="8"/>
      <c r="L72" s="8"/>
      <c r="M72" s="8"/>
    </row>
    <row r="73" spans="2:13" x14ac:dyDescent="0.25">
      <c r="B73" s="6"/>
      <c r="C73" s="6"/>
      <c r="E73" s="7"/>
      <c r="J73" s="3"/>
      <c r="K73" s="3"/>
      <c r="L73" s="3"/>
      <c r="M73" s="3"/>
    </row>
    <row r="74" spans="2:13" ht="13" x14ac:dyDescent="0.3">
      <c r="B74" s="6"/>
      <c r="C74" s="6"/>
      <c r="G74" s="19"/>
      <c r="H74" s="19"/>
      <c r="I74" s="19"/>
      <c r="J74" s="3"/>
      <c r="K74" s="3"/>
      <c r="L74" s="3"/>
      <c r="M74" s="3"/>
    </row>
  </sheetData>
  <autoFilter ref="A5:V45"/>
  <mergeCells count="3">
    <mergeCell ref="C4:D4"/>
    <mergeCell ref="E4:R4"/>
    <mergeCell ref="E49:T49"/>
  </mergeCells>
  <printOptions gridLines="1"/>
  <pageMargins left="3.937007874015748E-2" right="3.937007874015748E-2" top="0.98425196850393704" bottom="0.19685039370078741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3" zoomScaleNormal="100" workbookViewId="0">
      <selection activeCell="D17" sqref="D17"/>
    </sheetView>
  </sheetViews>
  <sheetFormatPr defaultColWidth="8.81640625" defaultRowHeight="14.5" x14ac:dyDescent="0.35"/>
  <cols>
    <col min="3" max="3" width="30.81640625" customWidth="1"/>
    <col min="4" max="4" width="14.81640625" customWidth="1"/>
    <col min="6" max="6" width="8.81640625" customWidth="1"/>
    <col min="7" max="7" width="15.453125" customWidth="1"/>
    <col min="8" max="8" width="9.6328125" bestFit="1" customWidth="1"/>
  </cols>
  <sheetData>
    <row r="1" spans="1:12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41"/>
      <c r="K1" s="41"/>
      <c r="L1" s="41"/>
    </row>
    <row r="2" spans="1:12" x14ac:dyDescent="0.35">
      <c r="A2" s="1"/>
      <c r="B2" s="138" t="s">
        <v>165</v>
      </c>
      <c r="C2" s="23"/>
      <c r="D2" s="24"/>
      <c r="E2" s="41"/>
      <c r="F2" s="41"/>
      <c r="G2" s="41"/>
      <c r="H2" s="41"/>
      <c r="I2" s="41"/>
      <c r="J2" s="41"/>
      <c r="K2" s="41"/>
      <c r="L2" s="41"/>
    </row>
    <row r="3" spans="1:12" x14ac:dyDescent="0.35">
      <c r="A3" s="1"/>
      <c r="B3" s="25"/>
      <c r="C3" s="5"/>
      <c r="D3" s="26"/>
      <c r="E3" s="41"/>
      <c r="F3" s="41"/>
      <c r="G3" s="41"/>
      <c r="H3" s="41"/>
      <c r="I3" s="41"/>
      <c r="J3" s="41"/>
      <c r="K3" s="41"/>
      <c r="L3" s="41"/>
    </row>
    <row r="4" spans="1:12" x14ac:dyDescent="0.35">
      <c r="A4" s="1"/>
      <c r="B4" s="27" t="s">
        <v>14</v>
      </c>
      <c r="C4" s="18"/>
      <c r="D4" s="28"/>
      <c r="E4" s="41"/>
      <c r="F4" s="41"/>
      <c r="G4" s="41"/>
      <c r="H4" s="41"/>
      <c r="I4" s="41"/>
      <c r="J4" s="41"/>
      <c r="K4" s="41"/>
      <c r="L4" s="41"/>
    </row>
    <row r="5" spans="1:12" x14ac:dyDescent="0.35">
      <c r="A5" s="1"/>
      <c r="B5" s="29" t="s">
        <v>75</v>
      </c>
      <c r="C5" s="1"/>
      <c r="D5" s="30">
        <v>7481.47</v>
      </c>
      <c r="E5" s="41"/>
      <c r="F5" s="41"/>
      <c r="G5" s="41"/>
      <c r="H5" s="41"/>
      <c r="I5" s="41"/>
      <c r="J5" s="41"/>
      <c r="K5" s="41"/>
      <c r="L5" s="41"/>
    </row>
    <row r="6" spans="1:12" x14ac:dyDescent="0.35">
      <c r="A6" s="1"/>
      <c r="B6" s="29" t="s">
        <v>161</v>
      </c>
      <c r="C6" s="1"/>
      <c r="D6" s="30">
        <f>SUM('Income &amp; Expenditure'!D45)</f>
        <v>7725.83</v>
      </c>
      <c r="E6" s="41"/>
      <c r="F6" s="41"/>
      <c r="G6" s="41"/>
      <c r="H6" s="41"/>
      <c r="I6" s="41"/>
      <c r="J6" s="41"/>
      <c r="K6" s="41"/>
      <c r="L6" s="41"/>
    </row>
    <row r="7" spans="1:12" x14ac:dyDescent="0.35">
      <c r="A7" s="1"/>
      <c r="B7" s="29" t="s">
        <v>8</v>
      </c>
      <c r="C7" s="1"/>
      <c r="D7" s="30">
        <f>'Spend vs Budget'!F41</f>
        <v>5779.1900000000005</v>
      </c>
      <c r="E7" s="41"/>
      <c r="F7" s="41"/>
      <c r="G7" s="41"/>
      <c r="H7" s="41"/>
      <c r="I7" s="41"/>
      <c r="J7" s="41"/>
      <c r="K7" s="41"/>
      <c r="L7" s="41"/>
    </row>
    <row r="8" spans="1:12" x14ac:dyDescent="0.35">
      <c r="A8" s="1"/>
      <c r="B8" s="48" t="s">
        <v>166</v>
      </c>
      <c r="C8" s="169"/>
      <c r="D8" s="49">
        <f>SUM(D5+D6-D7)</f>
        <v>9428.1099999999988</v>
      </c>
      <c r="E8" s="41"/>
      <c r="F8" s="41"/>
      <c r="G8" s="41"/>
      <c r="H8" s="41"/>
      <c r="I8" s="41"/>
      <c r="J8" s="41"/>
      <c r="K8" s="41"/>
      <c r="L8" s="41"/>
    </row>
    <row r="9" spans="1:12" x14ac:dyDescent="0.35">
      <c r="A9" s="1"/>
      <c r="B9" s="25"/>
      <c r="C9" s="5"/>
      <c r="D9" s="26"/>
      <c r="E9" s="41"/>
      <c r="F9" s="41"/>
      <c r="G9" s="41"/>
      <c r="H9" s="41"/>
      <c r="I9" s="41"/>
      <c r="J9" s="41"/>
      <c r="K9" s="41"/>
      <c r="L9" s="41"/>
    </row>
    <row r="10" spans="1:12" x14ac:dyDescent="0.35">
      <c r="A10" s="1"/>
      <c r="B10" s="43" t="s">
        <v>167</v>
      </c>
      <c r="C10" s="10"/>
      <c r="D10" s="44">
        <v>9428.11</v>
      </c>
      <c r="E10" s="41"/>
      <c r="F10" s="41"/>
      <c r="G10" s="41"/>
      <c r="H10" s="41"/>
      <c r="I10" s="41"/>
      <c r="J10" s="41"/>
      <c r="K10" s="41"/>
      <c r="L10" s="41"/>
    </row>
    <row r="11" spans="1:12" x14ac:dyDescent="0.35">
      <c r="A11" s="1"/>
      <c r="B11" s="25" t="s">
        <v>16</v>
      </c>
      <c r="C11" s="5"/>
      <c r="D11" s="30">
        <v>0</v>
      </c>
      <c r="E11" s="41"/>
      <c r="F11" s="41" t="s">
        <v>48</v>
      </c>
      <c r="G11" s="41"/>
      <c r="H11" s="41"/>
      <c r="I11" s="41"/>
      <c r="J11" s="41"/>
      <c r="K11" s="41"/>
      <c r="L11" s="41"/>
    </row>
    <row r="12" spans="1:12" x14ac:dyDescent="0.35">
      <c r="A12" s="1"/>
      <c r="B12" s="25" t="s">
        <v>52</v>
      </c>
      <c r="C12" s="5"/>
      <c r="D12" s="30">
        <v>0</v>
      </c>
      <c r="E12" s="41"/>
      <c r="F12" s="41" t="s">
        <v>48</v>
      </c>
      <c r="G12" s="41"/>
      <c r="H12" s="41"/>
      <c r="I12" s="41"/>
      <c r="J12" s="41"/>
      <c r="K12" s="41"/>
      <c r="L12" s="41"/>
    </row>
    <row r="13" spans="1:12" x14ac:dyDescent="0.35">
      <c r="A13" s="1"/>
      <c r="B13" s="25" t="s">
        <v>24</v>
      </c>
      <c r="C13" s="5"/>
      <c r="D13" s="30">
        <v>0</v>
      </c>
      <c r="E13" s="41"/>
      <c r="F13" s="153">
        <f>SUM(D14-D8)</f>
        <v>1.8189894035458565E-12</v>
      </c>
      <c r="G13" s="41" t="s">
        <v>61</v>
      </c>
      <c r="H13" s="41"/>
      <c r="I13" s="41"/>
      <c r="J13" s="41"/>
      <c r="K13" s="41"/>
      <c r="L13" s="41"/>
    </row>
    <row r="14" spans="1:12" x14ac:dyDescent="0.35">
      <c r="A14" s="1"/>
      <c r="B14" s="45" t="s">
        <v>15</v>
      </c>
      <c r="C14" s="46"/>
      <c r="D14" s="47">
        <f>SUM(D10:D13)</f>
        <v>9428.11</v>
      </c>
      <c r="E14" s="41"/>
      <c r="F14" s="41"/>
      <c r="G14" s="41"/>
      <c r="H14" s="41"/>
      <c r="I14" s="41"/>
      <c r="J14" s="41"/>
      <c r="K14" s="41"/>
      <c r="L14" s="41"/>
    </row>
    <row r="15" spans="1:12" x14ac:dyDescent="0.35">
      <c r="A15" s="1"/>
      <c r="B15" s="31" t="s">
        <v>44</v>
      </c>
      <c r="C15" s="22"/>
      <c r="D15" s="32">
        <f>SUM(D8)</f>
        <v>9428.1099999999988</v>
      </c>
      <c r="E15" s="41"/>
      <c r="F15" s="41"/>
      <c r="G15" s="41"/>
      <c r="H15" s="41"/>
      <c r="I15" s="41"/>
      <c r="J15" s="41"/>
      <c r="K15" s="41"/>
      <c r="L15" s="41"/>
    </row>
    <row r="16" spans="1:12" x14ac:dyDescent="0.35">
      <c r="A16" s="1"/>
      <c r="B16" s="43" t="s">
        <v>45</v>
      </c>
      <c r="C16" s="10"/>
      <c r="D16" s="44"/>
      <c r="E16" s="41"/>
      <c r="F16" s="41"/>
      <c r="G16" s="41"/>
      <c r="H16" s="41"/>
      <c r="I16" s="41"/>
      <c r="J16" s="41"/>
      <c r="K16" s="41"/>
      <c r="L16" s="41"/>
    </row>
    <row r="17" spans="1:14" ht="16" customHeight="1" x14ac:dyDescent="0.35">
      <c r="A17" s="1"/>
      <c r="B17" s="177" t="s">
        <v>70</v>
      </c>
      <c r="C17" s="5"/>
      <c r="D17" s="178">
        <v>1549.9</v>
      </c>
      <c r="E17" s="195"/>
      <c r="F17" s="196"/>
      <c r="G17" s="196"/>
      <c r="H17" s="196"/>
      <c r="I17" s="196"/>
      <c r="J17" s="196"/>
      <c r="K17" s="196"/>
      <c r="L17" s="196"/>
      <c r="M17" s="196"/>
      <c r="N17" s="196"/>
    </row>
    <row r="18" spans="1:14" x14ac:dyDescent="0.35">
      <c r="A18" s="1"/>
      <c r="B18" s="25" t="s">
        <v>17</v>
      </c>
      <c r="C18" s="5"/>
      <c r="D18" s="151">
        <v>738</v>
      </c>
      <c r="E18" s="193"/>
      <c r="F18" s="194"/>
      <c r="G18" s="194"/>
      <c r="H18" s="194"/>
      <c r="I18" s="194"/>
      <c r="J18" s="194"/>
      <c r="K18" s="194"/>
      <c r="L18" s="194"/>
      <c r="M18" s="194"/>
      <c r="N18" s="194"/>
    </row>
    <row r="19" spans="1:14" x14ac:dyDescent="0.35">
      <c r="A19" s="1"/>
      <c r="B19" s="25" t="s">
        <v>49</v>
      </c>
      <c r="C19" s="5"/>
      <c r="D19" s="152">
        <v>649.12</v>
      </c>
      <c r="E19" s="193"/>
      <c r="F19" s="194"/>
      <c r="G19" s="194"/>
      <c r="H19" s="194"/>
      <c r="I19" s="194"/>
      <c r="J19" s="194"/>
      <c r="K19" s="194"/>
      <c r="L19" s="194"/>
      <c r="M19" s="194"/>
      <c r="N19" s="194"/>
    </row>
    <row r="20" spans="1:14" x14ac:dyDescent="0.35">
      <c r="A20" s="1"/>
      <c r="B20" s="25" t="s">
        <v>18</v>
      </c>
      <c r="C20" s="5"/>
      <c r="D20" s="151">
        <v>32.549999999999997</v>
      </c>
      <c r="E20" s="191" t="s">
        <v>145</v>
      </c>
      <c r="F20" s="192"/>
      <c r="G20" s="192"/>
      <c r="H20" s="192"/>
      <c r="I20" s="192"/>
      <c r="J20" s="192"/>
      <c r="K20" s="192"/>
      <c r="L20" s="192"/>
      <c r="M20" s="192"/>
      <c r="N20" s="192"/>
    </row>
    <row r="21" spans="1:14" x14ac:dyDescent="0.35">
      <c r="A21" s="1"/>
      <c r="B21" s="25" t="s">
        <v>20</v>
      </c>
      <c r="C21" s="5"/>
      <c r="D21" s="151">
        <v>1000</v>
      </c>
      <c r="E21" s="193"/>
      <c r="F21" s="194"/>
      <c r="G21" s="194"/>
      <c r="H21" s="194"/>
      <c r="I21" s="194"/>
      <c r="J21" s="194"/>
      <c r="K21" s="194"/>
      <c r="L21" s="194"/>
      <c r="M21" s="194"/>
      <c r="N21" s="194"/>
    </row>
    <row r="22" spans="1:14" ht="29" customHeight="1" x14ac:dyDescent="0.35">
      <c r="A22" s="1"/>
      <c r="B22" s="164" t="s">
        <v>21</v>
      </c>
      <c r="C22" s="165"/>
      <c r="D22" s="150">
        <v>1000</v>
      </c>
      <c r="E22" s="193"/>
      <c r="F22" s="194"/>
      <c r="G22" s="194"/>
      <c r="H22" s="194"/>
      <c r="I22" s="194"/>
      <c r="J22" s="194"/>
      <c r="K22" s="194"/>
      <c r="L22" s="194"/>
      <c r="M22" s="194"/>
      <c r="N22" s="194"/>
    </row>
    <row r="23" spans="1:14" ht="27" customHeight="1" x14ac:dyDescent="0.35">
      <c r="A23" s="1"/>
      <c r="B23" s="166" t="s">
        <v>46</v>
      </c>
      <c r="C23" s="167"/>
      <c r="D23" s="150">
        <v>1580.18</v>
      </c>
      <c r="E23" s="193"/>
      <c r="F23" s="194"/>
      <c r="G23" s="194"/>
      <c r="H23" s="194"/>
      <c r="I23" s="194"/>
      <c r="J23" s="194"/>
      <c r="K23" s="194"/>
      <c r="L23" s="194"/>
      <c r="M23" s="194"/>
      <c r="N23" s="194"/>
    </row>
    <row r="24" spans="1:14" x14ac:dyDescent="0.35">
      <c r="A24" s="1"/>
      <c r="B24" s="34" t="s">
        <v>63</v>
      </c>
      <c r="C24" s="33"/>
      <c r="D24" s="151">
        <v>164.01</v>
      </c>
      <c r="E24" s="191" t="s">
        <v>130</v>
      </c>
      <c r="F24" s="192"/>
      <c r="G24" s="192"/>
      <c r="H24" s="192"/>
      <c r="I24" s="192"/>
      <c r="J24" s="192"/>
      <c r="K24" s="192"/>
      <c r="L24" s="192"/>
      <c r="M24" s="192"/>
      <c r="N24" s="192"/>
    </row>
    <row r="25" spans="1:14" x14ac:dyDescent="0.35">
      <c r="A25" s="1"/>
      <c r="B25" s="34" t="s">
        <v>69</v>
      </c>
      <c r="C25" s="33"/>
      <c r="D25" s="151">
        <v>622.5</v>
      </c>
      <c r="E25" s="193"/>
      <c r="F25" s="194"/>
      <c r="G25" s="194"/>
      <c r="H25" s="194"/>
      <c r="I25" s="194"/>
      <c r="J25" s="194"/>
      <c r="K25" s="194"/>
      <c r="L25" s="194"/>
      <c r="M25" s="194"/>
      <c r="N25" s="194"/>
    </row>
    <row r="26" spans="1:14" ht="15" thickBot="1" x14ac:dyDescent="0.4">
      <c r="A26" s="1"/>
      <c r="B26" s="116" t="s">
        <v>47</v>
      </c>
      <c r="C26" s="117"/>
      <c r="D26" s="118">
        <f>SUM(D15-D17-D18-D19-D20-D21-D22-D23-D24-D25)</f>
        <v>2091.8499999999985</v>
      </c>
      <c r="E26" s="7"/>
      <c r="F26" s="41"/>
      <c r="G26" s="41"/>
      <c r="H26" s="41"/>
      <c r="I26" s="41"/>
      <c r="J26" s="41"/>
      <c r="K26" s="41"/>
      <c r="L26" s="41"/>
    </row>
    <row r="27" spans="1:14" x14ac:dyDescent="0.35">
      <c r="A27" s="1"/>
      <c r="B27" s="10"/>
      <c r="C27" s="10"/>
      <c r="D27" s="8"/>
      <c r="E27" s="41"/>
      <c r="F27" s="41"/>
      <c r="G27" s="41"/>
      <c r="H27" s="41"/>
      <c r="I27" s="41"/>
      <c r="J27" s="41"/>
      <c r="K27" s="41"/>
      <c r="L27" s="41"/>
    </row>
    <row r="28" spans="1:14" x14ac:dyDescent="0.35">
      <c r="A28" s="41"/>
      <c r="B28" s="41"/>
      <c r="C28" s="41" t="s">
        <v>151</v>
      </c>
      <c r="D28" s="41" t="s">
        <v>152</v>
      </c>
      <c r="E28" s="41"/>
      <c r="F28" s="41"/>
      <c r="G28" s="41"/>
      <c r="H28" s="41"/>
      <c r="I28" s="41"/>
      <c r="J28" s="41"/>
      <c r="K28" s="41"/>
      <c r="L28" s="41"/>
    </row>
    <row r="29" spans="1:14" x14ac:dyDescent="0.35">
      <c r="C29" t="s">
        <v>147</v>
      </c>
    </row>
    <row r="30" spans="1:14" x14ac:dyDescent="0.35">
      <c r="C30" t="s">
        <v>148</v>
      </c>
      <c r="D30" t="s">
        <v>153</v>
      </c>
    </row>
    <row r="31" spans="1:14" x14ac:dyDescent="0.35">
      <c r="C31" t="s">
        <v>149</v>
      </c>
      <c r="D31" t="s">
        <v>150</v>
      </c>
    </row>
  </sheetData>
  <mergeCells count="9">
    <mergeCell ref="E24:N24"/>
    <mergeCell ref="E25:N25"/>
    <mergeCell ref="E17:N17"/>
    <mergeCell ref="E18:N18"/>
    <mergeCell ref="E19:N19"/>
    <mergeCell ref="E20:N20"/>
    <mergeCell ref="E21:N21"/>
    <mergeCell ref="E22:N22"/>
    <mergeCell ref="E23:N23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zoomScale="107" zoomScaleNormal="100" workbookViewId="0">
      <selection activeCell="G10" sqref="G10"/>
    </sheetView>
  </sheetViews>
  <sheetFormatPr defaultColWidth="8.81640625" defaultRowHeight="13" x14ac:dyDescent="0.3"/>
  <cols>
    <col min="1" max="1" width="31.6328125" style="41" customWidth="1"/>
    <col min="2" max="2" width="11.81640625" style="41" customWidth="1"/>
    <col min="3" max="3" width="13.36328125" style="41" customWidth="1"/>
    <col min="4" max="4" width="11.36328125" style="41" customWidth="1"/>
    <col min="5" max="5" width="10.6328125" style="41" customWidth="1"/>
    <col min="6" max="6" width="12" style="41" customWidth="1"/>
    <col min="7" max="7" width="12.1796875" style="41" customWidth="1"/>
    <col min="8" max="8" width="14" style="135" customWidth="1"/>
    <col min="9" max="9" width="61.1796875" style="41" bestFit="1" customWidth="1"/>
    <col min="10" max="16384" width="8.81640625" style="41"/>
  </cols>
  <sheetData>
    <row r="1" spans="1:15" x14ac:dyDescent="0.3">
      <c r="A1" s="1" t="s">
        <v>25</v>
      </c>
      <c r="I1" s="1"/>
    </row>
    <row r="3" spans="1:15" x14ac:dyDescent="0.3">
      <c r="A3" s="50" t="s">
        <v>90</v>
      </c>
      <c r="B3" s="51"/>
      <c r="C3" s="51"/>
      <c r="D3" s="51"/>
      <c r="E3" s="52"/>
      <c r="F3" s="52"/>
      <c r="I3" s="50"/>
    </row>
    <row r="4" spans="1:15" x14ac:dyDescent="0.3">
      <c r="B4" s="51"/>
      <c r="C4" s="51"/>
      <c r="D4" s="51"/>
      <c r="E4" s="52"/>
      <c r="F4" s="52"/>
    </row>
    <row r="5" spans="1:15" ht="42" customHeight="1" x14ac:dyDescent="0.3">
      <c r="A5" s="53" t="s">
        <v>26</v>
      </c>
      <c r="B5" s="54" t="s">
        <v>77</v>
      </c>
      <c r="C5" s="54" t="s">
        <v>168</v>
      </c>
      <c r="D5" s="54" t="s">
        <v>1</v>
      </c>
      <c r="E5" s="54" t="s">
        <v>27</v>
      </c>
      <c r="F5" s="55" t="s">
        <v>169</v>
      </c>
      <c r="G5" s="56" t="s">
        <v>50</v>
      </c>
      <c r="H5" s="136" t="s">
        <v>114</v>
      </c>
      <c r="I5" s="53" t="s">
        <v>26</v>
      </c>
    </row>
    <row r="6" spans="1:15" x14ac:dyDescent="0.3">
      <c r="A6" s="1" t="s">
        <v>28</v>
      </c>
      <c r="B6" s="59">
        <v>100</v>
      </c>
      <c r="C6" s="58">
        <v>83.59</v>
      </c>
      <c r="D6" s="58">
        <v>16.41</v>
      </c>
      <c r="E6" s="58">
        <v>0</v>
      </c>
      <c r="F6" s="57">
        <f>SUM(C6:D6)</f>
        <v>100</v>
      </c>
      <c r="G6" s="59">
        <f>SUM(B6-F6)</f>
        <v>0</v>
      </c>
      <c r="H6" s="172">
        <v>110</v>
      </c>
      <c r="I6" s="1" t="s">
        <v>39</v>
      </c>
    </row>
    <row r="7" spans="1:15" x14ac:dyDescent="0.3">
      <c r="A7" s="1" t="s">
        <v>29</v>
      </c>
      <c r="B7" s="59">
        <v>173.12</v>
      </c>
      <c r="C7" s="58">
        <v>164.88</v>
      </c>
      <c r="D7" s="58">
        <v>0</v>
      </c>
      <c r="E7" s="58">
        <v>0</v>
      </c>
      <c r="F7" s="57">
        <f t="shared" ref="F7:F22" si="0">SUM(C7:D7)</f>
        <v>164.88</v>
      </c>
      <c r="G7" s="59">
        <f t="shared" ref="G7:G22" si="1">SUM(B7-F7)</f>
        <v>8.2400000000000091</v>
      </c>
      <c r="H7" s="172">
        <v>170</v>
      </c>
      <c r="I7" s="1" t="s">
        <v>39</v>
      </c>
    </row>
    <row r="8" spans="1:15" x14ac:dyDescent="0.3">
      <c r="A8" s="1" t="s">
        <v>30</v>
      </c>
      <c r="B8" s="59">
        <v>400</v>
      </c>
      <c r="C8" s="58">
        <v>0</v>
      </c>
      <c r="D8" s="58">
        <v>0</v>
      </c>
      <c r="E8" s="58">
        <v>0</v>
      </c>
      <c r="F8" s="57">
        <f t="shared" si="0"/>
        <v>0</v>
      </c>
      <c r="G8" s="59">
        <f t="shared" si="1"/>
        <v>400</v>
      </c>
      <c r="H8" s="172">
        <v>400</v>
      </c>
      <c r="I8" s="1"/>
    </row>
    <row r="9" spans="1:15" s="62" customFormat="1" ht="15" customHeight="1" x14ac:dyDescent="0.25">
      <c r="A9" s="60" t="s">
        <v>31</v>
      </c>
      <c r="B9" s="155">
        <v>250</v>
      </c>
      <c r="C9" s="61">
        <v>0</v>
      </c>
      <c r="D9" s="61">
        <v>0</v>
      </c>
      <c r="E9" s="58">
        <v>0</v>
      </c>
      <c r="F9" s="57">
        <f t="shared" si="0"/>
        <v>0</v>
      </c>
      <c r="G9" s="59">
        <f t="shared" si="1"/>
        <v>250</v>
      </c>
      <c r="H9" s="173">
        <v>250</v>
      </c>
      <c r="I9" s="60"/>
      <c r="J9" s="120"/>
      <c r="K9" s="120"/>
      <c r="L9" s="120"/>
      <c r="M9" s="120"/>
    </row>
    <row r="10" spans="1:15" s="62" customFormat="1" x14ac:dyDescent="0.25">
      <c r="A10" s="60" t="s">
        <v>68</v>
      </c>
      <c r="B10" s="155">
        <v>3305</v>
      </c>
      <c r="C10" s="61">
        <v>3215.38</v>
      </c>
      <c r="D10" s="58">
        <v>0</v>
      </c>
      <c r="E10" s="61">
        <v>0</v>
      </c>
      <c r="F10" s="57">
        <f t="shared" si="0"/>
        <v>3215.38</v>
      </c>
      <c r="G10" s="59">
        <f t="shared" si="1"/>
        <v>89.619999999999891</v>
      </c>
      <c r="H10" s="173">
        <v>3270</v>
      </c>
      <c r="I10" s="60"/>
      <c r="J10" s="120"/>
      <c r="K10" s="120"/>
      <c r="L10" s="120"/>
      <c r="M10" s="120"/>
      <c r="N10" s="119"/>
      <c r="O10" s="119"/>
    </row>
    <row r="11" spans="1:15" s="62" customFormat="1" x14ac:dyDescent="0.25">
      <c r="A11" s="60" t="s">
        <v>78</v>
      </c>
      <c r="B11" s="155">
        <v>170</v>
      </c>
      <c r="C11" s="61">
        <v>177</v>
      </c>
      <c r="D11" s="58">
        <v>0</v>
      </c>
      <c r="E11" s="61">
        <v>0</v>
      </c>
      <c r="F11" s="57">
        <f t="shared" si="0"/>
        <v>177</v>
      </c>
      <c r="G11" s="59">
        <f t="shared" si="1"/>
        <v>-7</v>
      </c>
      <c r="H11" s="173">
        <v>185</v>
      </c>
      <c r="I11" s="60">
        <v>32</v>
      </c>
      <c r="J11" s="120"/>
      <c r="K11" s="120"/>
      <c r="L11" s="120"/>
      <c r="M11" s="120"/>
      <c r="N11" s="119"/>
      <c r="O11" s="119"/>
    </row>
    <row r="12" spans="1:15" x14ac:dyDescent="0.3">
      <c r="A12" s="1" t="s">
        <v>32</v>
      </c>
      <c r="B12" s="59">
        <v>20</v>
      </c>
      <c r="C12" s="58">
        <v>0</v>
      </c>
      <c r="D12" s="58">
        <v>0</v>
      </c>
      <c r="E12" s="58">
        <v>0</v>
      </c>
      <c r="F12" s="57">
        <f t="shared" si="0"/>
        <v>0</v>
      </c>
      <c r="G12" s="59">
        <f t="shared" si="1"/>
        <v>20</v>
      </c>
      <c r="H12" s="172">
        <v>20</v>
      </c>
      <c r="I12" s="1"/>
    </row>
    <row r="13" spans="1:15" x14ac:dyDescent="0.3">
      <c r="A13" s="1" t="s">
        <v>33</v>
      </c>
      <c r="B13" s="59">
        <v>400</v>
      </c>
      <c r="C13" s="58">
        <v>400</v>
      </c>
      <c r="D13" s="58">
        <v>0</v>
      </c>
      <c r="E13" s="58">
        <v>0</v>
      </c>
      <c r="F13" s="57">
        <f t="shared" si="0"/>
        <v>400</v>
      </c>
      <c r="G13" s="59">
        <f t="shared" si="1"/>
        <v>0</v>
      </c>
      <c r="H13" s="172">
        <v>400</v>
      </c>
      <c r="I13" s="1"/>
    </row>
    <row r="14" spans="1:15" x14ac:dyDescent="0.3">
      <c r="A14" s="1" t="s">
        <v>34</v>
      </c>
      <c r="B14" s="59">
        <v>500</v>
      </c>
      <c r="C14" s="58">
        <v>500</v>
      </c>
      <c r="D14" s="58">
        <v>0</v>
      </c>
      <c r="E14" s="58">
        <v>0</v>
      </c>
      <c r="F14" s="57">
        <f t="shared" si="0"/>
        <v>500</v>
      </c>
      <c r="G14" s="59">
        <f t="shared" si="1"/>
        <v>0</v>
      </c>
      <c r="H14" s="172">
        <v>2000</v>
      </c>
      <c r="I14" s="1"/>
    </row>
    <row r="15" spans="1:15" x14ac:dyDescent="0.3">
      <c r="A15" s="1" t="s">
        <v>35</v>
      </c>
      <c r="B15" s="59">
        <v>42</v>
      </c>
      <c r="C15" s="58">
        <v>42</v>
      </c>
      <c r="D15" s="58">
        <v>0</v>
      </c>
      <c r="E15" s="58">
        <v>0</v>
      </c>
      <c r="F15" s="57">
        <f t="shared" si="0"/>
        <v>42</v>
      </c>
      <c r="G15" s="59">
        <f t="shared" si="1"/>
        <v>0</v>
      </c>
      <c r="H15" s="172">
        <v>42</v>
      </c>
      <c r="I15" s="1"/>
    </row>
    <row r="16" spans="1:15" x14ac:dyDescent="0.3">
      <c r="A16" s="1" t="s">
        <v>36</v>
      </c>
      <c r="B16" s="59">
        <v>20</v>
      </c>
      <c r="C16" s="58">
        <v>15</v>
      </c>
      <c r="D16" s="58">
        <v>0</v>
      </c>
      <c r="E16" s="58">
        <v>0</v>
      </c>
      <c r="F16" s="57">
        <f t="shared" si="0"/>
        <v>15</v>
      </c>
      <c r="G16" s="59">
        <f t="shared" si="1"/>
        <v>5</v>
      </c>
      <c r="H16" s="172">
        <v>50</v>
      </c>
      <c r="I16" s="1"/>
    </row>
    <row r="17" spans="1:9" x14ac:dyDescent="0.3">
      <c r="A17" s="1" t="s">
        <v>37</v>
      </c>
      <c r="B17" s="59">
        <v>60</v>
      </c>
      <c r="C17" s="58">
        <v>45</v>
      </c>
      <c r="D17" s="58">
        <v>0</v>
      </c>
      <c r="E17" s="58">
        <v>0</v>
      </c>
      <c r="F17" s="57">
        <f t="shared" si="0"/>
        <v>45</v>
      </c>
      <c r="G17" s="59">
        <f t="shared" si="1"/>
        <v>15</v>
      </c>
      <c r="H17" s="172">
        <v>60</v>
      </c>
      <c r="I17" s="1"/>
    </row>
    <row r="18" spans="1:9" x14ac:dyDescent="0.3">
      <c r="A18" s="1" t="s">
        <v>38</v>
      </c>
      <c r="B18" s="59">
        <v>35</v>
      </c>
      <c r="C18" s="58">
        <v>35</v>
      </c>
      <c r="D18" s="58">
        <v>0</v>
      </c>
      <c r="E18" s="58">
        <v>0</v>
      </c>
      <c r="F18" s="57">
        <f t="shared" si="0"/>
        <v>35</v>
      </c>
      <c r="G18" s="59">
        <f t="shared" si="1"/>
        <v>0</v>
      </c>
      <c r="H18" s="172">
        <v>35</v>
      </c>
      <c r="I18" s="39" t="s">
        <v>39</v>
      </c>
    </row>
    <row r="19" spans="1:9" x14ac:dyDescent="0.3">
      <c r="A19" s="1" t="s">
        <v>40</v>
      </c>
      <c r="B19" s="59">
        <v>20</v>
      </c>
      <c r="C19" s="58"/>
      <c r="D19" s="58">
        <v>0</v>
      </c>
      <c r="E19" s="58">
        <v>0</v>
      </c>
      <c r="F19" s="57">
        <f t="shared" si="0"/>
        <v>0</v>
      </c>
      <c r="G19" s="59">
        <f t="shared" si="1"/>
        <v>20</v>
      </c>
      <c r="H19" s="172">
        <v>20</v>
      </c>
      <c r="I19" s="39"/>
    </row>
    <row r="20" spans="1:9" x14ac:dyDescent="0.3">
      <c r="A20" s="1" t="s">
        <v>71</v>
      </c>
      <c r="B20" s="59">
        <v>61.46</v>
      </c>
      <c r="C20" s="58">
        <v>61.46</v>
      </c>
      <c r="D20" s="58">
        <v>0</v>
      </c>
      <c r="E20" s="58">
        <v>0</v>
      </c>
      <c r="F20" s="57">
        <f t="shared" si="0"/>
        <v>61.46</v>
      </c>
      <c r="G20" s="59">
        <f t="shared" si="1"/>
        <v>0</v>
      </c>
      <c r="H20" s="172">
        <v>0</v>
      </c>
      <c r="I20" s="39"/>
    </row>
    <row r="21" spans="1:9" x14ac:dyDescent="0.3">
      <c r="A21" s="1" t="s">
        <v>62</v>
      </c>
      <c r="B21" s="59">
        <v>150</v>
      </c>
      <c r="C21" s="58">
        <v>150</v>
      </c>
      <c r="D21" s="58">
        <v>0</v>
      </c>
      <c r="E21" s="58">
        <v>0</v>
      </c>
      <c r="F21" s="57">
        <f t="shared" si="0"/>
        <v>150</v>
      </c>
      <c r="G21" s="59">
        <f t="shared" si="1"/>
        <v>0</v>
      </c>
      <c r="H21" s="172">
        <v>200</v>
      </c>
      <c r="I21" s="39" t="s">
        <v>66</v>
      </c>
    </row>
    <row r="22" spans="1:9" x14ac:dyDescent="0.3">
      <c r="A22" s="1" t="s">
        <v>55</v>
      </c>
      <c r="B22" s="59">
        <v>232.5</v>
      </c>
      <c r="C22" s="58">
        <v>161.99</v>
      </c>
      <c r="D22" s="58">
        <v>32.4</v>
      </c>
      <c r="E22" s="58">
        <v>0</v>
      </c>
      <c r="F22" s="57">
        <f t="shared" si="0"/>
        <v>194.39000000000001</v>
      </c>
      <c r="G22" s="59">
        <f t="shared" si="1"/>
        <v>38.109999999999985</v>
      </c>
      <c r="H22" s="172">
        <v>232.5</v>
      </c>
      <c r="I22" s="39"/>
    </row>
    <row r="23" spans="1:9" x14ac:dyDescent="0.3">
      <c r="A23" s="134"/>
      <c r="B23" s="57"/>
      <c r="C23" s="58"/>
      <c r="D23" s="58"/>
      <c r="E23" s="57"/>
      <c r="F23" s="57"/>
      <c r="G23" s="163">
        <f>SUM(B23-C23)</f>
        <v>0</v>
      </c>
      <c r="H23" s="172"/>
      <c r="I23" s="39"/>
    </row>
    <row r="24" spans="1:9" x14ac:dyDescent="0.3">
      <c r="A24" s="4" t="s">
        <v>2</v>
      </c>
      <c r="B24" s="21">
        <f>SUM(B6:B22)</f>
        <v>5939.08</v>
      </c>
      <c r="C24" s="21">
        <f t="shared" ref="C24:H24" si="2">SUM(C6:C23)</f>
        <v>5051.3</v>
      </c>
      <c r="D24" s="21">
        <f t="shared" si="2"/>
        <v>48.81</v>
      </c>
      <c r="E24" s="21">
        <f t="shared" si="2"/>
        <v>0</v>
      </c>
      <c r="F24" s="21">
        <f t="shared" si="2"/>
        <v>5100.1100000000006</v>
      </c>
      <c r="G24" s="21">
        <f t="shared" si="2"/>
        <v>838.96999999999991</v>
      </c>
      <c r="H24" s="174">
        <f t="shared" si="2"/>
        <v>7444.5</v>
      </c>
      <c r="I24" s="63"/>
    </row>
    <row r="25" spans="1:9" x14ac:dyDescent="0.3">
      <c r="B25" s="3"/>
      <c r="C25" s="3"/>
      <c r="D25" s="3"/>
      <c r="E25" s="64"/>
      <c r="F25" s="65"/>
      <c r="I25" s="66"/>
    </row>
    <row r="26" spans="1:9" x14ac:dyDescent="0.3">
      <c r="A26" s="1" t="s">
        <v>176</v>
      </c>
      <c r="B26" s="3"/>
      <c r="C26" s="3"/>
      <c r="D26" s="3"/>
      <c r="E26" s="65"/>
      <c r="F26" s="65"/>
      <c r="I26" s="66"/>
    </row>
    <row r="27" spans="1:9" x14ac:dyDescent="0.3">
      <c r="A27" s="176" t="s">
        <v>72</v>
      </c>
      <c r="B27" s="3"/>
      <c r="C27" s="3"/>
      <c r="D27" s="3"/>
      <c r="E27" s="3"/>
      <c r="F27" s="3"/>
      <c r="H27" s="134"/>
      <c r="I27" s="3"/>
    </row>
    <row r="28" spans="1:9" ht="14" x14ac:dyDescent="0.3">
      <c r="A28" s="154"/>
      <c r="H28" s="134"/>
    </row>
    <row r="29" spans="1:9" x14ac:dyDescent="0.3">
      <c r="A29" s="35" t="s">
        <v>109</v>
      </c>
    </row>
    <row r="30" spans="1:9" ht="13.5" thickBot="1" x14ac:dyDescent="0.35"/>
    <row r="31" spans="1:9" ht="13.5" thickBot="1" x14ac:dyDescent="0.35">
      <c r="A31" s="157" t="s">
        <v>64</v>
      </c>
      <c r="B31" s="158">
        <v>4970</v>
      </c>
    </row>
    <row r="32" spans="1:9" x14ac:dyDescent="0.3">
      <c r="A32" s="50" t="s">
        <v>73</v>
      </c>
      <c r="B32" s="8">
        <v>5940</v>
      </c>
    </row>
    <row r="33" spans="1:8" x14ac:dyDescent="0.3">
      <c r="A33" s="1"/>
      <c r="B33" s="8"/>
    </row>
    <row r="34" spans="1:8" x14ac:dyDescent="0.3">
      <c r="A34" s="170" t="s">
        <v>159</v>
      </c>
      <c r="B34" s="171">
        <v>25</v>
      </c>
      <c r="C34" s="41" t="s">
        <v>111</v>
      </c>
    </row>
    <row r="35" spans="1:8" x14ac:dyDescent="0.3">
      <c r="A35" s="50"/>
    </row>
    <row r="37" spans="1:8" x14ac:dyDescent="0.3">
      <c r="A37" s="67" t="s">
        <v>41</v>
      </c>
      <c r="B37" s="68"/>
      <c r="C37" s="68"/>
      <c r="D37" s="68"/>
      <c r="E37" s="68"/>
      <c r="F37" s="68"/>
      <c r="G37" s="69"/>
    </row>
    <row r="38" spans="1:8" x14ac:dyDescent="0.3">
      <c r="A38" s="69"/>
      <c r="B38" s="69"/>
      <c r="C38" s="69"/>
      <c r="D38" s="69"/>
      <c r="E38" s="69"/>
      <c r="F38" s="69"/>
      <c r="G38" s="69"/>
    </row>
    <row r="39" spans="1:8" x14ac:dyDescent="0.3">
      <c r="A39" s="70" t="s">
        <v>51</v>
      </c>
      <c r="B39" s="71"/>
      <c r="C39" s="71"/>
      <c r="D39" s="71"/>
      <c r="E39" s="71"/>
      <c r="F39" s="71"/>
      <c r="G39" s="69"/>
    </row>
    <row r="40" spans="1:8" x14ac:dyDescent="0.3">
      <c r="A40" s="71"/>
      <c r="B40" s="71"/>
      <c r="C40" s="71"/>
      <c r="D40" s="71"/>
      <c r="E40" s="71"/>
      <c r="F40" s="71" t="s">
        <v>172</v>
      </c>
      <c r="G40" s="184" t="s">
        <v>173</v>
      </c>
    </row>
    <row r="41" spans="1:8" x14ac:dyDescent="0.3">
      <c r="A41" s="71" t="s">
        <v>178</v>
      </c>
      <c r="B41" s="71"/>
      <c r="C41" s="71"/>
      <c r="D41" s="71"/>
      <c r="E41" s="71"/>
      <c r="F41" s="72">
        <f>SUM('Income &amp; Expenditure'!R45)</f>
        <v>5779.1900000000005</v>
      </c>
      <c r="G41" s="72"/>
    </row>
    <row r="42" spans="1:8" x14ac:dyDescent="0.3">
      <c r="A42" s="70" t="s">
        <v>131</v>
      </c>
      <c r="B42" s="71"/>
      <c r="C42" s="71"/>
      <c r="D42" s="71" t="s">
        <v>116</v>
      </c>
      <c r="E42" s="71"/>
      <c r="F42" s="181">
        <v>0</v>
      </c>
      <c r="G42" s="72">
        <v>13.5</v>
      </c>
      <c r="H42" s="135" t="s">
        <v>171</v>
      </c>
    </row>
    <row r="43" spans="1:8" x14ac:dyDescent="0.3">
      <c r="A43" s="71"/>
      <c r="B43" s="71"/>
      <c r="C43" s="71"/>
      <c r="D43" s="71" t="s">
        <v>133</v>
      </c>
      <c r="E43" s="69"/>
      <c r="F43" s="160">
        <v>25</v>
      </c>
      <c r="G43" s="72"/>
    </row>
    <row r="44" spans="1:8" x14ac:dyDescent="0.3">
      <c r="A44" s="71"/>
      <c r="B44" s="71"/>
      <c r="C44" s="71"/>
      <c r="D44" s="71" t="s">
        <v>132</v>
      </c>
      <c r="E44" s="71"/>
      <c r="F44" s="161">
        <v>35.99</v>
      </c>
      <c r="G44" s="72"/>
    </row>
    <row r="45" spans="1:8" x14ac:dyDescent="0.3">
      <c r="A45" s="71"/>
      <c r="B45" s="71"/>
      <c r="C45" s="71"/>
      <c r="D45" s="71" t="s">
        <v>160</v>
      </c>
      <c r="E45" s="71"/>
      <c r="F45" s="161">
        <v>43.32</v>
      </c>
      <c r="G45" s="72"/>
    </row>
    <row r="46" spans="1:8" x14ac:dyDescent="0.3">
      <c r="A46" s="71"/>
      <c r="B46" s="71"/>
      <c r="C46" s="71"/>
      <c r="D46" s="71" t="s">
        <v>134</v>
      </c>
      <c r="E46" s="71"/>
      <c r="F46" s="182">
        <v>0</v>
      </c>
      <c r="G46" s="72">
        <v>210.65</v>
      </c>
      <c r="H46" s="135" t="s">
        <v>170</v>
      </c>
    </row>
    <row r="47" spans="1:8" x14ac:dyDescent="0.3">
      <c r="A47" s="71"/>
      <c r="B47" s="71"/>
      <c r="C47" s="71"/>
      <c r="D47" s="71"/>
      <c r="E47" s="71"/>
      <c r="F47" s="161"/>
      <c r="G47" s="72"/>
    </row>
    <row r="48" spans="1:8" x14ac:dyDescent="0.3">
      <c r="A48" s="71"/>
      <c r="B48" s="71"/>
      <c r="C48" s="71"/>
      <c r="D48" s="71"/>
      <c r="E48" s="71"/>
      <c r="F48" s="161"/>
      <c r="G48" s="72"/>
    </row>
    <row r="49" spans="1:8" x14ac:dyDescent="0.3">
      <c r="A49" s="71"/>
      <c r="B49" s="71"/>
      <c r="C49" s="71"/>
      <c r="D49" s="71"/>
      <c r="E49" s="71"/>
      <c r="F49" s="73"/>
      <c r="G49" s="72"/>
    </row>
    <row r="50" spans="1:8" x14ac:dyDescent="0.3">
      <c r="A50" s="71"/>
      <c r="B50" s="71"/>
      <c r="C50" s="71"/>
      <c r="D50" s="71"/>
      <c r="E50" s="71"/>
      <c r="F50" s="73"/>
      <c r="G50" s="72"/>
    </row>
    <row r="51" spans="1:8" s="62" customFormat="1" ht="16.25" customHeight="1" x14ac:dyDescent="0.35">
      <c r="A51" s="74" t="s">
        <v>175</v>
      </c>
      <c r="B51" s="74"/>
      <c r="C51" s="74"/>
      <c r="D51" s="74"/>
      <c r="E51" s="74"/>
      <c r="F51" s="175">
        <f>SUM(F42:F49)</f>
        <v>104.31</v>
      </c>
      <c r="G51" s="183">
        <f>SUM(G42:G49)</f>
        <v>224.15</v>
      </c>
      <c r="H51" s="137"/>
    </row>
    <row r="52" spans="1:8" x14ac:dyDescent="0.3">
      <c r="A52" s="71" t="s">
        <v>110</v>
      </c>
      <c r="B52" s="71"/>
      <c r="C52" s="71"/>
      <c r="D52" s="71"/>
      <c r="E52" s="71"/>
      <c r="F52" s="72">
        <f>SUM('Income &amp; Expenditure'!R47)</f>
        <v>5714.7199999999993</v>
      </c>
      <c r="G52" s="72"/>
    </row>
    <row r="53" spans="1:8" x14ac:dyDescent="0.3">
      <c r="A53" s="71"/>
      <c r="B53" s="71"/>
      <c r="C53" s="71"/>
      <c r="D53" s="71"/>
      <c r="E53" s="71"/>
      <c r="F53" s="72"/>
      <c r="G53" s="72"/>
    </row>
  </sheetData>
  <phoneticPr fontId="20" type="noConversion"/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Income &amp; Expenditure</vt:lpstr>
      <vt:lpstr>Bank Reconciliation</vt:lpstr>
      <vt:lpstr>Spend vs Budget</vt:lpstr>
      <vt:lpstr>'Bank Reconciliation'!Print_Area</vt:lpstr>
      <vt:lpstr>'Income &amp; Expenditure'!Print_Area</vt:lpstr>
      <vt:lpstr>'Spend vs Budget'!Print_Area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</dc:creator>
  <cp:lastModifiedBy>Rachel Ward</cp:lastModifiedBy>
  <cp:lastPrinted>2025-06-14T09:32:52Z</cp:lastPrinted>
  <dcterms:created xsi:type="dcterms:W3CDTF">2015-10-02T18:42:10Z</dcterms:created>
  <dcterms:modified xsi:type="dcterms:W3CDTF">2025-06-21T22:27:56Z</dcterms:modified>
</cp:coreProperties>
</file>